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827"/>
  <workbookPr/>
  <mc:AlternateContent xmlns:mc="http://schemas.openxmlformats.org/markup-compatibility/2006">
    <mc:Choice Requires="x15">
      <x15ac:absPath xmlns:x15ac="http://schemas.microsoft.com/office/spreadsheetml/2010/11/ac" url="C:\Users\user\Documents\GitHub\Taipei-102\"/>
    </mc:Choice>
  </mc:AlternateContent>
  <bookViews>
    <workbookView xWindow="0" yWindow="0" windowWidth="29070" windowHeight="15870"/>
  </bookViews>
  <sheets>
    <sheet name="团对记录" sheetId="3" r:id="rId1"/>
    <sheet name="舟賽記錄" sheetId="1" r:id="rId2"/>
    <sheet name="排行榜" sheetId="7" r:id="rId3"/>
    <sheet name="任务" sheetId="5" r:id="rId4"/>
    <sheet name="查表" sheetId="9" r:id="rId5"/>
    <sheet name="联盟记录" sheetId="4" r:id="rId6"/>
    <sheet name="大拿记录" sheetId="6" r:id="rId7"/>
    <sheet name="个人记录-Andrew" sheetId="2" r:id="rId8"/>
    <sheet name="Temp" sheetId="8" r:id="rId9"/>
  </sheets>
  <calcPr calcId="162913"/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62" i="3" l="1"/>
  <c r="I62" i="3"/>
  <c r="E62" i="3"/>
  <c r="D62" i="3"/>
  <c r="C62" i="3"/>
  <c r="L62" i="3" s="1"/>
  <c r="AG62" i="3"/>
  <c r="AE62" i="3"/>
  <c r="W62" i="3"/>
  <c r="U62" i="3"/>
  <c r="R62" i="3"/>
  <c r="Q62" i="3"/>
  <c r="S62" i="3" s="1"/>
  <c r="AF62" i="3" s="1"/>
  <c r="P62" i="3"/>
  <c r="M62" i="3"/>
  <c r="N62" i="3"/>
  <c r="H62" i="3"/>
  <c r="K62" i="3"/>
  <c r="B62" i="3"/>
  <c r="A62" i="3"/>
  <c r="K1726" i="1"/>
  <c r="K1727" i="1"/>
  <c r="K1728" i="1"/>
  <c r="N1728" i="1" s="1"/>
  <c r="K1729" i="1"/>
  <c r="N1729" i="1" s="1"/>
  <c r="K1730" i="1"/>
  <c r="K1731" i="1"/>
  <c r="K1732" i="1"/>
  <c r="M1732" i="1" s="1"/>
  <c r="K1733" i="1"/>
  <c r="M1733" i="1" s="1"/>
  <c r="K1734" i="1"/>
  <c r="K1735" i="1"/>
  <c r="K1736" i="1"/>
  <c r="K1737" i="1"/>
  <c r="N1737" i="1" s="1"/>
  <c r="K1738" i="1"/>
  <c r="K1739" i="1"/>
  <c r="K1740" i="1"/>
  <c r="N1740" i="1" s="1"/>
  <c r="K1741" i="1"/>
  <c r="M1741" i="1" s="1"/>
  <c r="K1742" i="1"/>
  <c r="K1743" i="1"/>
  <c r="K1744" i="1"/>
  <c r="P1724" i="1"/>
  <c r="P1725" i="1"/>
  <c r="P1726" i="1" s="1"/>
  <c r="P1727" i="1" s="1"/>
  <c r="P1728" i="1" s="1"/>
  <c r="P1729" i="1" s="1"/>
  <c r="P1730" i="1" s="1"/>
  <c r="P1731" i="1" s="1"/>
  <c r="P1732" i="1" s="1"/>
  <c r="P1733" i="1" s="1"/>
  <c r="P1734" i="1" s="1"/>
  <c r="P1735" i="1" s="1"/>
  <c r="P1736" i="1" s="1"/>
  <c r="P1737" i="1" s="1"/>
  <c r="P1738" i="1" s="1"/>
  <c r="P1739" i="1" s="1"/>
  <c r="P1740" i="1" s="1"/>
  <c r="P1741" i="1" s="1"/>
  <c r="P1742" i="1" s="1"/>
  <c r="P1743" i="1" s="1"/>
  <c r="P1744" i="1" s="1"/>
  <c r="P1745" i="1" s="1"/>
  <c r="P1746" i="1" s="1"/>
  <c r="P1747" i="1" s="1"/>
  <c r="P1748" i="1" s="1"/>
  <c r="H1724" i="1"/>
  <c r="H1725" i="1"/>
  <c r="H1726" i="1"/>
  <c r="H1727" i="1"/>
  <c r="H1728" i="1" s="1"/>
  <c r="H1729" i="1" s="1"/>
  <c r="H1730" i="1" s="1"/>
  <c r="H1731" i="1" s="1"/>
  <c r="H1732" i="1" s="1"/>
  <c r="H1733" i="1" s="1"/>
  <c r="H1734" i="1" s="1"/>
  <c r="H1735" i="1" s="1"/>
  <c r="H1736" i="1" s="1"/>
  <c r="H1737" i="1" s="1"/>
  <c r="H1738" i="1" s="1"/>
  <c r="H1739" i="1" s="1"/>
  <c r="H1740" i="1" s="1"/>
  <c r="H1741" i="1" s="1"/>
  <c r="H1742" i="1" s="1"/>
  <c r="H1743" i="1" s="1"/>
  <c r="H1744" i="1" s="1"/>
  <c r="H1745" i="1" s="1"/>
  <c r="H1746" i="1" s="1"/>
  <c r="H1747" i="1" s="1"/>
  <c r="H1748" i="1" s="1"/>
  <c r="A1724" i="1"/>
  <c r="B1724" i="1"/>
  <c r="A1725" i="1"/>
  <c r="A1726" i="1" s="1"/>
  <c r="A1727" i="1" s="1"/>
  <c r="A1728" i="1" s="1"/>
  <c r="A1729" i="1" s="1"/>
  <c r="A1730" i="1" s="1"/>
  <c r="A1731" i="1" s="1"/>
  <c r="A1732" i="1" s="1"/>
  <c r="A1733" i="1" s="1"/>
  <c r="A1734" i="1" s="1"/>
  <c r="A1735" i="1" s="1"/>
  <c r="A1736" i="1" s="1"/>
  <c r="A1737" i="1" s="1"/>
  <c r="A1738" i="1" s="1"/>
  <c r="A1739" i="1" s="1"/>
  <c r="A1740" i="1" s="1"/>
  <c r="A1741" i="1" s="1"/>
  <c r="A1742" i="1" s="1"/>
  <c r="A1743" i="1" s="1"/>
  <c r="A1744" i="1" s="1"/>
  <c r="A1745" i="1" s="1"/>
  <c r="A1746" i="1" s="1"/>
  <c r="A1747" i="1" s="1"/>
  <c r="A1748" i="1" s="1"/>
  <c r="B1725" i="1"/>
  <c r="B1726" i="1" s="1"/>
  <c r="B1727" i="1" s="1"/>
  <c r="B1728" i="1" s="1"/>
  <c r="B1729" i="1" s="1"/>
  <c r="B1730" i="1" s="1"/>
  <c r="B1731" i="1" s="1"/>
  <c r="B1732" i="1" s="1"/>
  <c r="B1733" i="1" s="1"/>
  <c r="B1734" i="1" s="1"/>
  <c r="B1735" i="1" s="1"/>
  <c r="B1736" i="1" s="1"/>
  <c r="B1737" i="1" s="1"/>
  <c r="B1738" i="1" s="1"/>
  <c r="B1739" i="1" s="1"/>
  <c r="B1740" i="1" s="1"/>
  <c r="B1741" i="1" s="1"/>
  <c r="B1742" i="1" s="1"/>
  <c r="B1743" i="1" s="1"/>
  <c r="B1744" i="1" s="1"/>
  <c r="B1745" i="1" s="1"/>
  <c r="B1746" i="1" s="1"/>
  <c r="B1747" i="1" s="1"/>
  <c r="B1748" i="1" s="1"/>
  <c r="M1743" i="1"/>
  <c r="N1741" i="1"/>
  <c r="M1740" i="1"/>
  <c r="K1748" i="1"/>
  <c r="K1747" i="1"/>
  <c r="N1747" i="1" s="1"/>
  <c r="K1746" i="1"/>
  <c r="N1746" i="1" s="1"/>
  <c r="K1745" i="1"/>
  <c r="M1745" i="1" s="1"/>
  <c r="N1744" i="1"/>
  <c r="N1742" i="1"/>
  <c r="M1738" i="1"/>
  <c r="N1736" i="1"/>
  <c r="N1734" i="1"/>
  <c r="M1731" i="1"/>
  <c r="N1730" i="1"/>
  <c r="M1727" i="1"/>
  <c r="S1727" i="1"/>
  <c r="N1726" i="1"/>
  <c r="K1725" i="1"/>
  <c r="M1725" i="1" s="1"/>
  <c r="K1724" i="1"/>
  <c r="N1724" i="1" s="1"/>
  <c r="S1723" i="1"/>
  <c r="K1723" i="1"/>
  <c r="N1723" i="1" s="1"/>
  <c r="K1722" i="1"/>
  <c r="M1722" i="1" s="1"/>
  <c r="K1721" i="1"/>
  <c r="N1721" i="1" s="1"/>
  <c r="Q1720" i="1"/>
  <c r="Q1721" i="1" s="1"/>
  <c r="Q1722" i="1" s="1"/>
  <c r="Q1723" i="1" s="1"/>
  <c r="Q1724" i="1" s="1"/>
  <c r="Q1725" i="1" s="1"/>
  <c r="Q1726" i="1" s="1"/>
  <c r="Q1727" i="1" s="1"/>
  <c r="Q1728" i="1" s="1"/>
  <c r="Q1729" i="1" s="1"/>
  <c r="Q1730" i="1" s="1"/>
  <c r="Q1731" i="1" s="1"/>
  <c r="Q1732" i="1" s="1"/>
  <c r="Q1733" i="1" s="1"/>
  <c r="Q1734" i="1" s="1"/>
  <c r="Q1735" i="1" s="1"/>
  <c r="Q1736" i="1" s="1"/>
  <c r="Q1737" i="1" s="1"/>
  <c r="Q1738" i="1" s="1"/>
  <c r="Q1739" i="1" s="1"/>
  <c r="Q1740" i="1" s="1"/>
  <c r="Q1741" i="1" s="1"/>
  <c r="Q1742" i="1" s="1"/>
  <c r="Q1743" i="1" s="1"/>
  <c r="Q1744" i="1" s="1"/>
  <c r="Q1745" i="1" s="1"/>
  <c r="Q1746" i="1" s="1"/>
  <c r="Q1747" i="1" s="1"/>
  <c r="Q1748" i="1" s="1"/>
  <c r="K1720" i="1"/>
  <c r="N1720" i="1" s="1"/>
  <c r="B1720" i="1"/>
  <c r="B1721" i="1" s="1"/>
  <c r="B1722" i="1" s="1"/>
  <c r="B1723" i="1" s="1"/>
  <c r="S1719" i="1"/>
  <c r="P1719" i="1"/>
  <c r="P1720" i="1" s="1"/>
  <c r="P1721" i="1" s="1"/>
  <c r="P1722" i="1" s="1"/>
  <c r="P1723" i="1" s="1"/>
  <c r="K1719" i="1"/>
  <c r="M1719" i="1" s="1"/>
  <c r="O62" i="3" l="1"/>
  <c r="N1743" i="1"/>
  <c r="N1733" i="1"/>
  <c r="N1732" i="1"/>
  <c r="M1720" i="1"/>
  <c r="M1721" i="1"/>
  <c r="N1725" i="1"/>
  <c r="M1747" i="1"/>
  <c r="N1738" i="1"/>
  <c r="N1722" i="1"/>
  <c r="M1728" i="1"/>
  <c r="N1745" i="1"/>
  <c r="N1731" i="1"/>
  <c r="M1737" i="1"/>
  <c r="M1744" i="1"/>
  <c r="N1719" i="1"/>
  <c r="M1723" i="1"/>
  <c r="M1726" i="1"/>
  <c r="N1727" i="1"/>
  <c r="M1736" i="1"/>
  <c r="M1742" i="1"/>
  <c r="M1746" i="1"/>
  <c r="N1735" i="1"/>
  <c r="M1735" i="1"/>
  <c r="N1739" i="1"/>
  <c r="M1739" i="1"/>
  <c r="N1748" i="1"/>
  <c r="M1748" i="1"/>
  <c r="M1724" i="1"/>
  <c r="M1730" i="1"/>
  <c r="R1719" i="1"/>
  <c r="R1720" i="1" s="1"/>
  <c r="R1721" i="1" s="1"/>
  <c r="R1722" i="1" s="1"/>
  <c r="R1723" i="1" s="1"/>
  <c r="R1724" i="1" s="1"/>
  <c r="R1725" i="1" s="1"/>
  <c r="R1726" i="1" s="1"/>
  <c r="R1727" i="1" s="1"/>
  <c r="R1728" i="1" s="1"/>
  <c r="R1729" i="1" s="1"/>
  <c r="R1730" i="1" s="1"/>
  <c r="R1731" i="1" s="1"/>
  <c r="R1732" i="1" s="1"/>
  <c r="R1733" i="1" s="1"/>
  <c r="R1734" i="1" s="1"/>
  <c r="R1735" i="1" s="1"/>
  <c r="R1736" i="1" s="1"/>
  <c r="R1737" i="1" s="1"/>
  <c r="R1738" i="1" s="1"/>
  <c r="R1739" i="1" s="1"/>
  <c r="R1740" i="1" s="1"/>
  <c r="R1741" i="1" s="1"/>
  <c r="R1742" i="1" s="1"/>
  <c r="R1743" i="1" s="1"/>
  <c r="R1744" i="1" s="1"/>
  <c r="R1745" i="1" s="1"/>
  <c r="R1746" i="1" s="1"/>
  <c r="R1747" i="1" s="1"/>
  <c r="R1748" i="1" s="1"/>
  <c r="M1729" i="1"/>
  <c r="M1734" i="1"/>
  <c r="S1721" i="1" l="1"/>
  <c r="S1725" i="1" s="1"/>
  <c r="W60" i="3"/>
  <c r="W61" i="3"/>
  <c r="C61" i="3"/>
  <c r="L61" i="3" s="1"/>
  <c r="AG61" i="3"/>
  <c r="AE61" i="3"/>
  <c r="U61" i="3"/>
  <c r="B61" i="3"/>
  <c r="A61" i="3"/>
  <c r="K1690" i="1"/>
  <c r="M1690" i="1" s="1"/>
  <c r="K1691" i="1"/>
  <c r="M1691" i="1" s="1"/>
  <c r="K1692" i="1"/>
  <c r="N1692" i="1" s="1"/>
  <c r="K1693" i="1"/>
  <c r="N1693" i="1" s="1"/>
  <c r="M1694" i="1"/>
  <c r="K1695" i="1"/>
  <c r="M1695" i="1" s="1"/>
  <c r="K1696" i="1"/>
  <c r="N1696" i="1" s="1"/>
  <c r="K1697" i="1"/>
  <c r="M1697" i="1" s="1"/>
  <c r="K1698" i="1"/>
  <c r="N1698" i="1" s="1"/>
  <c r="K1699" i="1"/>
  <c r="N1699" i="1" s="1"/>
  <c r="K1700" i="1"/>
  <c r="N1700" i="1" s="1"/>
  <c r="K1701" i="1"/>
  <c r="N1701" i="1" s="1"/>
  <c r="K1702" i="1"/>
  <c r="N1702" i="1" s="1"/>
  <c r="K1703" i="1"/>
  <c r="M1703" i="1" s="1"/>
  <c r="K1704" i="1"/>
  <c r="N1704" i="1" s="1"/>
  <c r="K1705" i="1"/>
  <c r="N1705" i="1" s="1"/>
  <c r="K1706" i="1"/>
  <c r="N1706" i="1" s="1"/>
  <c r="K1707" i="1"/>
  <c r="N1707" i="1" s="1"/>
  <c r="K1708" i="1"/>
  <c r="N1708" i="1" s="1"/>
  <c r="K1709" i="1"/>
  <c r="N1709" i="1" s="1"/>
  <c r="K1710" i="1"/>
  <c r="N1710" i="1" s="1"/>
  <c r="K1711" i="1"/>
  <c r="N1711" i="1" s="1"/>
  <c r="K1712" i="1"/>
  <c r="N1712" i="1" s="1"/>
  <c r="K1713" i="1"/>
  <c r="N1713" i="1" s="1"/>
  <c r="K1714" i="1"/>
  <c r="M1714" i="1" s="1"/>
  <c r="K1715" i="1"/>
  <c r="N1715" i="1" s="1"/>
  <c r="K1716" i="1"/>
  <c r="N1716" i="1" s="1"/>
  <c r="K1717" i="1"/>
  <c r="N1717" i="1" s="1"/>
  <c r="K1718" i="1"/>
  <c r="N1718" i="1" s="1"/>
  <c r="K1689" i="1"/>
  <c r="M1689" i="1" s="1"/>
  <c r="N1694" i="1"/>
  <c r="S1697" i="1"/>
  <c r="S1693" i="1"/>
  <c r="Q1690" i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B1690" i="1"/>
  <c r="B1691" i="1" s="1"/>
  <c r="B1692" i="1" s="1"/>
  <c r="B1693" i="1" s="1"/>
  <c r="B1694" i="1" s="1"/>
  <c r="B1695" i="1" s="1"/>
  <c r="B1696" i="1" s="1"/>
  <c r="B1697" i="1" s="1"/>
  <c r="B1698" i="1" s="1"/>
  <c r="B1699" i="1" s="1"/>
  <c r="B1700" i="1" s="1"/>
  <c r="B1701" i="1" s="1"/>
  <c r="B1702" i="1" s="1"/>
  <c r="B1703" i="1" s="1"/>
  <c r="B1704" i="1" s="1"/>
  <c r="B1705" i="1" s="1"/>
  <c r="B1706" i="1" s="1"/>
  <c r="B1707" i="1" s="1"/>
  <c r="B1708" i="1" s="1"/>
  <c r="B1709" i="1" s="1"/>
  <c r="B1710" i="1" s="1"/>
  <c r="B1711" i="1" s="1"/>
  <c r="B1712" i="1" s="1"/>
  <c r="B1713" i="1" s="1"/>
  <c r="B1714" i="1" s="1"/>
  <c r="B1715" i="1" s="1"/>
  <c r="B1716" i="1" s="1"/>
  <c r="B1717" i="1" s="1"/>
  <c r="B1718" i="1" s="1"/>
  <c r="S1689" i="1"/>
  <c r="J61" i="3" s="1"/>
  <c r="P1689" i="1"/>
  <c r="P1690" i="1" s="1"/>
  <c r="P1691" i="1" s="1"/>
  <c r="P1692" i="1" s="1"/>
  <c r="P1693" i="1" s="1"/>
  <c r="P1694" i="1" s="1"/>
  <c r="P1695" i="1" s="1"/>
  <c r="P1696" i="1" s="1"/>
  <c r="P1697" i="1" s="1"/>
  <c r="P1698" i="1" s="1"/>
  <c r="P1699" i="1" s="1"/>
  <c r="P1700" i="1" s="1"/>
  <c r="P1701" i="1" s="1"/>
  <c r="P1702" i="1" s="1"/>
  <c r="P1703" i="1" s="1"/>
  <c r="P1704" i="1" s="1"/>
  <c r="P1705" i="1" s="1"/>
  <c r="P1706" i="1" s="1"/>
  <c r="P1707" i="1" s="1"/>
  <c r="P1708" i="1" s="1"/>
  <c r="P1709" i="1" s="1"/>
  <c r="P1710" i="1" s="1"/>
  <c r="P1711" i="1" s="1"/>
  <c r="P1712" i="1" s="1"/>
  <c r="P1713" i="1" s="1"/>
  <c r="P1714" i="1" s="1"/>
  <c r="P1715" i="1" s="1"/>
  <c r="P1716" i="1" s="1"/>
  <c r="P1717" i="1" s="1"/>
  <c r="P1718" i="1" s="1"/>
  <c r="N1689" i="1"/>
  <c r="M1699" i="1" l="1"/>
  <c r="N1691" i="1"/>
  <c r="M1715" i="1"/>
  <c r="M1711" i="1"/>
  <c r="N1695" i="1"/>
  <c r="N1703" i="1"/>
  <c r="N1697" i="1"/>
  <c r="M1709" i="1"/>
  <c r="M1702" i="1"/>
  <c r="N1714" i="1"/>
  <c r="M1718" i="1"/>
  <c r="M1693" i="1"/>
  <c r="N1690" i="1"/>
  <c r="M1705" i="1"/>
  <c r="M1696" i="1"/>
  <c r="M1707" i="1"/>
  <c r="M1706" i="1"/>
  <c r="M1698" i="1"/>
  <c r="M1710" i="1"/>
  <c r="M1713" i="1"/>
  <c r="M1701" i="1"/>
  <c r="M1717" i="1"/>
  <c r="E61" i="3"/>
  <c r="N61" i="3" s="1"/>
  <c r="M1692" i="1"/>
  <c r="M1700" i="1"/>
  <c r="M1704" i="1"/>
  <c r="M1708" i="1"/>
  <c r="M1712" i="1"/>
  <c r="M1716" i="1"/>
  <c r="R1689" i="1"/>
  <c r="N1665" i="1"/>
  <c r="M1665" i="1"/>
  <c r="S1691" i="1" l="1"/>
  <c r="S1695" i="1" s="1"/>
  <c r="M61" i="3"/>
  <c r="H61" i="3"/>
  <c r="I61" i="3"/>
  <c r="R1690" i="1"/>
  <c r="R1691" i="1" s="1"/>
  <c r="R1692" i="1" s="1"/>
  <c r="R1693" i="1" s="1"/>
  <c r="R1694" i="1" s="1"/>
  <c r="R1695" i="1" s="1"/>
  <c r="R1696" i="1" s="1"/>
  <c r="R1697" i="1" s="1"/>
  <c r="R1698" i="1" s="1"/>
  <c r="R1699" i="1" s="1"/>
  <c r="R1700" i="1" s="1"/>
  <c r="R1701" i="1" s="1"/>
  <c r="R1702" i="1" s="1"/>
  <c r="R1703" i="1" s="1"/>
  <c r="R1704" i="1" s="1"/>
  <c r="R1705" i="1" s="1"/>
  <c r="R1706" i="1" s="1"/>
  <c r="R1707" i="1" s="1"/>
  <c r="R1708" i="1" s="1"/>
  <c r="R1709" i="1" s="1"/>
  <c r="R1710" i="1" s="1"/>
  <c r="R1711" i="1" s="1"/>
  <c r="R1712" i="1" s="1"/>
  <c r="R1713" i="1" s="1"/>
  <c r="R1714" i="1" s="1"/>
  <c r="R1715" i="1" s="1"/>
  <c r="R1716" i="1" s="1"/>
  <c r="R1717" i="1" s="1"/>
  <c r="R1718" i="1" s="1"/>
  <c r="D61" i="3"/>
  <c r="K61" i="3" s="1"/>
  <c r="O61" i="3" s="1"/>
  <c r="C60" i="3"/>
  <c r="L60" i="3" s="1"/>
  <c r="AG60" i="3"/>
  <c r="U60" i="3"/>
  <c r="B60" i="3"/>
  <c r="A60" i="3"/>
  <c r="AE60" i="3" s="1"/>
  <c r="N1685" i="1"/>
  <c r="M1685" i="1"/>
  <c r="N1682" i="1"/>
  <c r="M1682" i="1"/>
  <c r="N1680" i="1"/>
  <c r="M1680" i="1"/>
  <c r="N1679" i="1"/>
  <c r="M1679" i="1"/>
  <c r="Q1660" i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B1660" i="1"/>
  <c r="B1661" i="1" s="1"/>
  <c r="B1662" i="1" s="1"/>
  <c r="B1663" i="1" s="1"/>
  <c r="B1664" i="1" s="1"/>
  <c r="B1665" i="1" s="1"/>
  <c r="B1666" i="1" s="1"/>
  <c r="B1667" i="1" s="1"/>
  <c r="B1668" i="1" s="1"/>
  <c r="B1669" i="1" s="1"/>
  <c r="B1670" i="1" s="1"/>
  <c r="B1671" i="1" s="1"/>
  <c r="B1672" i="1" s="1"/>
  <c r="B1673" i="1" s="1"/>
  <c r="B1674" i="1" s="1"/>
  <c r="B1675" i="1" s="1"/>
  <c r="B1676" i="1" s="1"/>
  <c r="B1677" i="1" s="1"/>
  <c r="B1678" i="1" s="1"/>
  <c r="B1679" i="1" s="1"/>
  <c r="B1680" i="1" s="1"/>
  <c r="B1681" i="1" s="1"/>
  <c r="B1682" i="1" s="1"/>
  <c r="B1683" i="1" s="1"/>
  <c r="B1684" i="1" s="1"/>
  <c r="B1685" i="1" s="1"/>
  <c r="B1686" i="1" s="1"/>
  <c r="B1687" i="1" s="1"/>
  <c r="B1688" i="1" s="1"/>
  <c r="N1660" i="1"/>
  <c r="M1660" i="1"/>
  <c r="M1661" i="1"/>
  <c r="N1661" i="1"/>
  <c r="N1688" i="1"/>
  <c r="M1688" i="1"/>
  <c r="N1687" i="1"/>
  <c r="M1687" i="1"/>
  <c r="N1686" i="1"/>
  <c r="M1686" i="1"/>
  <c r="N1684" i="1"/>
  <c r="M1684" i="1"/>
  <c r="N1683" i="1"/>
  <c r="M1683" i="1"/>
  <c r="N1681" i="1"/>
  <c r="M1681" i="1"/>
  <c r="N1678" i="1"/>
  <c r="M1678" i="1"/>
  <c r="N1677" i="1"/>
  <c r="M1677" i="1"/>
  <c r="N1676" i="1"/>
  <c r="M1676" i="1"/>
  <c r="N1675" i="1"/>
  <c r="M1675" i="1"/>
  <c r="N1674" i="1"/>
  <c r="M1674" i="1"/>
  <c r="N1673" i="1"/>
  <c r="M1673" i="1"/>
  <c r="N1672" i="1"/>
  <c r="M1672" i="1"/>
  <c r="N1671" i="1"/>
  <c r="M1671" i="1"/>
  <c r="N1670" i="1"/>
  <c r="M1670" i="1"/>
  <c r="N1669" i="1"/>
  <c r="M1669" i="1"/>
  <c r="S1667" i="1"/>
  <c r="N1668" i="1"/>
  <c r="M1668" i="1"/>
  <c r="N1667" i="1"/>
  <c r="M1667" i="1"/>
  <c r="N1666" i="1"/>
  <c r="M1666" i="1"/>
  <c r="S1663" i="1"/>
  <c r="N1664" i="1"/>
  <c r="M1664" i="1"/>
  <c r="N1663" i="1"/>
  <c r="M1663" i="1"/>
  <c r="N1662" i="1"/>
  <c r="M1662" i="1"/>
  <c r="S1659" i="1"/>
  <c r="J60" i="3" s="1"/>
  <c r="R1659" i="1"/>
  <c r="R1660" i="1" s="1"/>
  <c r="R1661" i="1" s="1"/>
  <c r="R1662" i="1" s="1"/>
  <c r="R1663" i="1" s="1"/>
  <c r="R1664" i="1" s="1"/>
  <c r="R1665" i="1" s="1"/>
  <c r="R1666" i="1" s="1"/>
  <c r="R1667" i="1" s="1"/>
  <c r="R1668" i="1" s="1"/>
  <c r="R1669" i="1" s="1"/>
  <c r="R1670" i="1" s="1"/>
  <c r="R1671" i="1" s="1"/>
  <c r="R1672" i="1" s="1"/>
  <c r="R1673" i="1" s="1"/>
  <c r="R1674" i="1" s="1"/>
  <c r="R1675" i="1" s="1"/>
  <c r="R1676" i="1" s="1"/>
  <c r="R1677" i="1" s="1"/>
  <c r="R1678" i="1" s="1"/>
  <c r="R1679" i="1" s="1"/>
  <c r="R1680" i="1" s="1"/>
  <c r="R1681" i="1" s="1"/>
  <c r="R1682" i="1" s="1"/>
  <c r="R1683" i="1" s="1"/>
  <c r="R1684" i="1" s="1"/>
  <c r="R1685" i="1" s="1"/>
  <c r="R1686" i="1" s="1"/>
  <c r="R1687" i="1" s="1"/>
  <c r="R1688" i="1" s="1"/>
  <c r="P1659" i="1"/>
  <c r="P1660" i="1" s="1"/>
  <c r="P1661" i="1" s="1"/>
  <c r="P1662" i="1" s="1"/>
  <c r="P1663" i="1" s="1"/>
  <c r="P1664" i="1" s="1"/>
  <c r="P1665" i="1" s="1"/>
  <c r="P1666" i="1" s="1"/>
  <c r="P1667" i="1" s="1"/>
  <c r="P1668" i="1" s="1"/>
  <c r="P1669" i="1" s="1"/>
  <c r="P1670" i="1" s="1"/>
  <c r="P1671" i="1" s="1"/>
  <c r="P1672" i="1" s="1"/>
  <c r="P1673" i="1" s="1"/>
  <c r="P1674" i="1" s="1"/>
  <c r="P1675" i="1" s="1"/>
  <c r="P1676" i="1" s="1"/>
  <c r="P1677" i="1" s="1"/>
  <c r="P1678" i="1" s="1"/>
  <c r="P1679" i="1" s="1"/>
  <c r="P1680" i="1" s="1"/>
  <c r="P1681" i="1" s="1"/>
  <c r="P1682" i="1" s="1"/>
  <c r="P1683" i="1" s="1"/>
  <c r="P1684" i="1" s="1"/>
  <c r="P1685" i="1" s="1"/>
  <c r="P1686" i="1" s="1"/>
  <c r="P1687" i="1" s="1"/>
  <c r="P1688" i="1" s="1"/>
  <c r="N1659" i="1"/>
  <c r="M1659" i="1"/>
  <c r="S1630" i="1"/>
  <c r="N1651" i="1"/>
  <c r="M1651" i="1"/>
  <c r="N1641" i="1"/>
  <c r="M1641" i="1"/>
  <c r="M1605" i="1"/>
  <c r="N1605" i="1"/>
  <c r="C59" i="3"/>
  <c r="N1634" i="1"/>
  <c r="M1634" i="1"/>
  <c r="D60" i="3" l="1"/>
  <c r="E60" i="3"/>
  <c r="I60" i="3" s="1"/>
  <c r="S1661" i="1"/>
  <c r="S1665" i="1" s="1"/>
  <c r="AG59" i="3"/>
  <c r="W59" i="3"/>
  <c r="U59" i="3"/>
  <c r="B59" i="3"/>
  <c r="A59" i="3"/>
  <c r="AE59" i="3" s="1"/>
  <c r="H60" i="3" l="1"/>
  <c r="K60" i="3"/>
  <c r="N60" i="3"/>
  <c r="M60" i="3"/>
  <c r="N1658" i="1"/>
  <c r="M1658" i="1"/>
  <c r="N1657" i="1"/>
  <c r="M1657" i="1"/>
  <c r="N1656" i="1"/>
  <c r="M1656" i="1"/>
  <c r="N1655" i="1"/>
  <c r="M1655" i="1"/>
  <c r="N1654" i="1"/>
  <c r="M1654" i="1"/>
  <c r="N1653" i="1"/>
  <c r="M1653" i="1"/>
  <c r="N1652" i="1"/>
  <c r="M1652" i="1"/>
  <c r="N1650" i="1"/>
  <c r="M1650" i="1"/>
  <c r="N1649" i="1"/>
  <c r="M1649" i="1"/>
  <c r="N1648" i="1"/>
  <c r="M1648" i="1"/>
  <c r="N1647" i="1"/>
  <c r="M1647" i="1"/>
  <c r="N1646" i="1"/>
  <c r="M1646" i="1"/>
  <c r="N1645" i="1"/>
  <c r="M1645" i="1"/>
  <c r="N1644" i="1"/>
  <c r="M1644" i="1"/>
  <c r="N1643" i="1"/>
  <c r="M1643" i="1"/>
  <c r="N1642" i="1"/>
  <c r="M1642" i="1"/>
  <c r="N1640" i="1"/>
  <c r="M1640" i="1"/>
  <c r="N1639" i="1"/>
  <c r="M1639" i="1"/>
  <c r="N1638" i="1"/>
  <c r="M1638" i="1"/>
  <c r="S1638" i="1"/>
  <c r="N1637" i="1"/>
  <c r="M1637" i="1"/>
  <c r="N1636" i="1"/>
  <c r="M1636" i="1"/>
  <c r="S1634" i="1"/>
  <c r="N1635" i="1"/>
  <c r="M1635" i="1"/>
  <c r="N1633" i="1"/>
  <c r="M1633" i="1"/>
  <c r="N1632" i="1"/>
  <c r="M1632" i="1"/>
  <c r="Q1631" i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N1631" i="1"/>
  <c r="M1631" i="1"/>
  <c r="B1631" i="1"/>
  <c r="B1632" i="1" s="1"/>
  <c r="B1633" i="1" s="1"/>
  <c r="B1634" i="1" s="1"/>
  <c r="B1635" i="1" s="1"/>
  <c r="B1636" i="1" s="1"/>
  <c r="B1637" i="1" s="1"/>
  <c r="B1638" i="1" s="1"/>
  <c r="B1639" i="1" s="1"/>
  <c r="B1640" i="1" s="1"/>
  <c r="B1641" i="1" s="1"/>
  <c r="B1642" i="1" s="1"/>
  <c r="B1643" i="1" s="1"/>
  <c r="B1644" i="1" s="1"/>
  <c r="B1645" i="1" s="1"/>
  <c r="B1646" i="1" s="1"/>
  <c r="B1647" i="1" s="1"/>
  <c r="B1648" i="1" s="1"/>
  <c r="B1649" i="1" s="1"/>
  <c r="B1650" i="1" s="1"/>
  <c r="B1651" i="1" s="1"/>
  <c r="B1652" i="1" s="1"/>
  <c r="B1653" i="1" s="1"/>
  <c r="B1654" i="1" s="1"/>
  <c r="B1655" i="1" s="1"/>
  <c r="B1656" i="1" s="1"/>
  <c r="B1657" i="1" s="1"/>
  <c r="B1658" i="1" s="1"/>
  <c r="J59" i="3"/>
  <c r="R1630" i="1"/>
  <c r="D59" i="3" s="1"/>
  <c r="P1630" i="1"/>
  <c r="N1630" i="1"/>
  <c r="M1630" i="1"/>
  <c r="O60" i="3" l="1"/>
  <c r="P61" i="3" s="1"/>
  <c r="R1631" i="1"/>
  <c r="R1632" i="1" s="1"/>
  <c r="R1633" i="1" s="1"/>
  <c r="R1634" i="1" s="1"/>
  <c r="R1635" i="1" s="1"/>
  <c r="R1636" i="1" s="1"/>
  <c r="R1637" i="1" s="1"/>
  <c r="R1638" i="1" s="1"/>
  <c r="R1639" i="1" s="1"/>
  <c r="R1640" i="1" s="1"/>
  <c r="R1641" i="1" s="1"/>
  <c r="R1642" i="1" s="1"/>
  <c r="R1643" i="1" s="1"/>
  <c r="R1644" i="1" s="1"/>
  <c r="R1645" i="1" s="1"/>
  <c r="R1646" i="1" s="1"/>
  <c r="R1647" i="1" s="1"/>
  <c r="R1648" i="1" s="1"/>
  <c r="R1649" i="1" s="1"/>
  <c r="R1650" i="1" s="1"/>
  <c r="R1651" i="1" s="1"/>
  <c r="R1652" i="1" s="1"/>
  <c r="R1653" i="1" s="1"/>
  <c r="R1654" i="1" s="1"/>
  <c r="R1655" i="1" s="1"/>
  <c r="R1656" i="1" s="1"/>
  <c r="R1657" i="1" s="1"/>
  <c r="R1658" i="1" s="1"/>
  <c r="P1631" i="1"/>
  <c r="P1632" i="1" s="1"/>
  <c r="P1633" i="1" s="1"/>
  <c r="P1634" i="1" s="1"/>
  <c r="P1635" i="1" s="1"/>
  <c r="P1636" i="1" s="1"/>
  <c r="P1637" i="1" s="1"/>
  <c r="P1638" i="1" s="1"/>
  <c r="P1639" i="1" s="1"/>
  <c r="P1640" i="1" s="1"/>
  <c r="P1641" i="1" s="1"/>
  <c r="P1642" i="1" s="1"/>
  <c r="P1643" i="1" s="1"/>
  <c r="P1644" i="1" s="1"/>
  <c r="P1645" i="1" s="1"/>
  <c r="P1646" i="1" s="1"/>
  <c r="P1647" i="1" s="1"/>
  <c r="P1648" i="1" s="1"/>
  <c r="P1649" i="1" s="1"/>
  <c r="P1650" i="1" s="1"/>
  <c r="P1651" i="1" s="1"/>
  <c r="P1652" i="1" s="1"/>
  <c r="P1653" i="1" s="1"/>
  <c r="P1654" i="1" s="1"/>
  <c r="P1655" i="1" s="1"/>
  <c r="P1656" i="1" s="1"/>
  <c r="P1657" i="1" s="1"/>
  <c r="P1658" i="1" s="1"/>
  <c r="E59" i="3"/>
  <c r="I59" i="3" s="1"/>
  <c r="S1632" i="1"/>
  <c r="S1636" i="1" s="1"/>
  <c r="C58" i="3"/>
  <c r="L58" i="3" s="1"/>
  <c r="AG58" i="3"/>
  <c r="W58" i="3"/>
  <c r="U58" i="3"/>
  <c r="N1626" i="1"/>
  <c r="M1626" i="1"/>
  <c r="N1627" i="1"/>
  <c r="M1627" i="1"/>
  <c r="N1624" i="1"/>
  <c r="M1624" i="1"/>
  <c r="Q1601" i="1"/>
  <c r="B1601" i="1"/>
  <c r="B1602" i="1" s="1"/>
  <c r="B1603" i="1" s="1"/>
  <c r="B1604" i="1" s="1"/>
  <c r="N1629" i="1"/>
  <c r="M1629" i="1"/>
  <c r="N1628" i="1"/>
  <c r="M1628" i="1"/>
  <c r="N1625" i="1"/>
  <c r="M1625" i="1"/>
  <c r="N1623" i="1"/>
  <c r="M1623" i="1"/>
  <c r="N1621" i="1"/>
  <c r="M1621" i="1"/>
  <c r="N1622" i="1"/>
  <c r="M1622" i="1"/>
  <c r="N1620" i="1"/>
  <c r="M1620" i="1"/>
  <c r="N1619" i="1"/>
  <c r="M1619" i="1"/>
  <c r="N1618" i="1"/>
  <c r="M1618" i="1"/>
  <c r="N1617" i="1"/>
  <c r="M1617" i="1"/>
  <c r="N1614" i="1"/>
  <c r="M1614" i="1"/>
  <c r="N1616" i="1"/>
  <c r="M1616" i="1"/>
  <c r="N1615" i="1"/>
  <c r="M1615" i="1"/>
  <c r="N1611" i="1"/>
  <c r="M1611" i="1"/>
  <c r="N1613" i="1"/>
  <c r="M1613" i="1"/>
  <c r="N1610" i="1"/>
  <c r="M1610" i="1"/>
  <c r="N1612" i="1"/>
  <c r="M1612" i="1"/>
  <c r="N1607" i="1"/>
  <c r="M1607" i="1"/>
  <c r="N1609" i="1"/>
  <c r="M1609" i="1"/>
  <c r="S1608" i="1"/>
  <c r="N1608" i="1"/>
  <c r="M1608" i="1"/>
  <c r="N1606" i="1"/>
  <c r="M1606" i="1"/>
  <c r="S1604" i="1"/>
  <c r="N1604" i="1"/>
  <c r="M1604" i="1"/>
  <c r="N1603" i="1"/>
  <c r="M1603" i="1"/>
  <c r="N1601" i="1"/>
  <c r="M1601" i="1"/>
  <c r="N1602" i="1"/>
  <c r="M1602" i="1"/>
  <c r="S1600" i="1"/>
  <c r="J58" i="3" s="1"/>
  <c r="R1600" i="1"/>
  <c r="R1601" i="1" s="1"/>
  <c r="P1600" i="1"/>
  <c r="P1601" i="1" s="1"/>
  <c r="N1600" i="1"/>
  <c r="M1600" i="1"/>
  <c r="B1605" i="1" l="1"/>
  <c r="B1606" i="1" s="1"/>
  <c r="B1607" i="1" s="1"/>
  <c r="B1608" i="1" s="1"/>
  <c r="B1609" i="1" s="1"/>
  <c r="B1610" i="1" s="1"/>
  <c r="B1611" i="1" s="1"/>
  <c r="B1612" i="1" s="1"/>
  <c r="B1613" i="1" s="1"/>
  <c r="B1614" i="1" s="1"/>
  <c r="B1615" i="1" s="1"/>
  <c r="B1616" i="1" s="1"/>
  <c r="B1617" i="1" s="1"/>
  <c r="B1618" i="1" s="1"/>
  <c r="B1619" i="1" s="1"/>
  <c r="B1620" i="1" s="1"/>
  <c r="B1621" i="1" s="1"/>
  <c r="B1622" i="1" s="1"/>
  <c r="B1623" i="1" s="1"/>
  <c r="B1624" i="1" s="1"/>
  <c r="B1625" i="1" s="1"/>
  <c r="B1626" i="1" s="1"/>
  <c r="B1627" i="1" s="1"/>
  <c r="B1628" i="1" s="1"/>
  <c r="B1629" i="1" s="1"/>
  <c r="P1602" i="1"/>
  <c r="P1603" i="1" s="1"/>
  <c r="P1604" i="1" s="1"/>
  <c r="R1602" i="1"/>
  <c r="R1603" i="1" s="1"/>
  <c r="R1604" i="1" s="1"/>
  <c r="K59" i="3"/>
  <c r="Q1602" i="1"/>
  <c r="Q1603" i="1" s="1"/>
  <c r="Q1604" i="1" s="1"/>
  <c r="L59" i="3"/>
  <c r="D58" i="3"/>
  <c r="E58" i="3"/>
  <c r="M58" i="3" s="1"/>
  <c r="S1602" i="1"/>
  <c r="S1606" i="1" s="1"/>
  <c r="C57" i="3"/>
  <c r="L57" i="3" s="1"/>
  <c r="AG57" i="3"/>
  <c r="W57" i="3"/>
  <c r="U57" i="3"/>
  <c r="N1591" i="1"/>
  <c r="M1591" i="1"/>
  <c r="N1599" i="1"/>
  <c r="M1599" i="1"/>
  <c r="N1598" i="1"/>
  <c r="M1598" i="1"/>
  <c r="N1597" i="1"/>
  <c r="M1597" i="1"/>
  <c r="N1596" i="1"/>
  <c r="M1596" i="1"/>
  <c r="N1595" i="1"/>
  <c r="M1595" i="1"/>
  <c r="N1594" i="1"/>
  <c r="M1594" i="1"/>
  <c r="N1593" i="1"/>
  <c r="M1593" i="1"/>
  <c r="N1592" i="1"/>
  <c r="M1592" i="1"/>
  <c r="N1590" i="1"/>
  <c r="M1590" i="1"/>
  <c r="N1589" i="1"/>
  <c r="M1589" i="1"/>
  <c r="N1588" i="1"/>
  <c r="M1588" i="1"/>
  <c r="N1587" i="1"/>
  <c r="M1587" i="1"/>
  <c r="N1586" i="1"/>
  <c r="M1586" i="1"/>
  <c r="N1585" i="1"/>
  <c r="M1585" i="1"/>
  <c r="N1584" i="1"/>
  <c r="M1584" i="1"/>
  <c r="N1583" i="1"/>
  <c r="M1583" i="1"/>
  <c r="N1582" i="1"/>
  <c r="M1582" i="1"/>
  <c r="N1581" i="1"/>
  <c r="M1581" i="1"/>
  <c r="N1580" i="1"/>
  <c r="M1580" i="1"/>
  <c r="N1579" i="1"/>
  <c r="M1579" i="1"/>
  <c r="S1578" i="1"/>
  <c r="N1578" i="1"/>
  <c r="M1578" i="1"/>
  <c r="N1577" i="1"/>
  <c r="M1577" i="1"/>
  <c r="N1576" i="1"/>
  <c r="M1576" i="1"/>
  <c r="N1575" i="1"/>
  <c r="M1575" i="1"/>
  <c r="S1574" i="1"/>
  <c r="N1574" i="1"/>
  <c r="M1574" i="1"/>
  <c r="N1573" i="1"/>
  <c r="M1573" i="1"/>
  <c r="N1572" i="1"/>
  <c r="M1572" i="1"/>
  <c r="Q1571" i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N1571" i="1"/>
  <c r="M1571" i="1"/>
  <c r="B1571" i="1"/>
  <c r="B1572" i="1" s="1"/>
  <c r="B1573" i="1" s="1"/>
  <c r="B1574" i="1" s="1"/>
  <c r="B1575" i="1" s="1"/>
  <c r="B1576" i="1" s="1"/>
  <c r="B1577" i="1" s="1"/>
  <c r="B1578" i="1" s="1"/>
  <c r="B1579" i="1" s="1"/>
  <c r="B1580" i="1" s="1"/>
  <c r="B1581" i="1" s="1"/>
  <c r="B1582" i="1" s="1"/>
  <c r="B1583" i="1" s="1"/>
  <c r="B1584" i="1" s="1"/>
  <c r="B1585" i="1" s="1"/>
  <c r="B1586" i="1" s="1"/>
  <c r="B1587" i="1" s="1"/>
  <c r="B1588" i="1" s="1"/>
  <c r="B1589" i="1" s="1"/>
  <c r="B1590" i="1" s="1"/>
  <c r="B1591" i="1" s="1"/>
  <c r="B1592" i="1" s="1"/>
  <c r="B1593" i="1" s="1"/>
  <c r="B1594" i="1" s="1"/>
  <c r="B1595" i="1" s="1"/>
  <c r="B1596" i="1" s="1"/>
  <c r="B1597" i="1" s="1"/>
  <c r="B1598" i="1" s="1"/>
  <c r="B1599" i="1" s="1"/>
  <c r="S1570" i="1"/>
  <c r="J57" i="3" s="1"/>
  <c r="R1570" i="1"/>
  <c r="R1571" i="1" s="1"/>
  <c r="R1572" i="1" s="1"/>
  <c r="R1573" i="1" s="1"/>
  <c r="R1574" i="1" s="1"/>
  <c r="R1575" i="1" s="1"/>
  <c r="R1576" i="1" s="1"/>
  <c r="R1577" i="1" s="1"/>
  <c r="R1578" i="1" s="1"/>
  <c r="R1579" i="1" s="1"/>
  <c r="R1580" i="1" s="1"/>
  <c r="R1581" i="1" s="1"/>
  <c r="R1582" i="1" s="1"/>
  <c r="R1583" i="1" s="1"/>
  <c r="R1584" i="1" s="1"/>
  <c r="R1585" i="1" s="1"/>
  <c r="R1586" i="1" s="1"/>
  <c r="R1587" i="1" s="1"/>
  <c r="R1588" i="1" s="1"/>
  <c r="R1589" i="1" s="1"/>
  <c r="R1590" i="1" s="1"/>
  <c r="R1591" i="1" s="1"/>
  <c r="R1592" i="1" s="1"/>
  <c r="R1593" i="1" s="1"/>
  <c r="R1594" i="1" s="1"/>
  <c r="R1595" i="1" s="1"/>
  <c r="R1596" i="1" s="1"/>
  <c r="R1597" i="1" s="1"/>
  <c r="R1598" i="1" s="1"/>
  <c r="R1599" i="1" s="1"/>
  <c r="P1570" i="1"/>
  <c r="P1571" i="1" s="1"/>
  <c r="P1572" i="1" s="1"/>
  <c r="P1573" i="1" s="1"/>
  <c r="P1574" i="1" s="1"/>
  <c r="P1575" i="1" s="1"/>
  <c r="P1576" i="1" s="1"/>
  <c r="P1577" i="1" s="1"/>
  <c r="P1578" i="1" s="1"/>
  <c r="P1579" i="1" s="1"/>
  <c r="P1580" i="1" s="1"/>
  <c r="P1581" i="1" s="1"/>
  <c r="P1582" i="1" s="1"/>
  <c r="P1583" i="1" s="1"/>
  <c r="P1584" i="1" s="1"/>
  <c r="P1585" i="1" s="1"/>
  <c r="P1586" i="1" s="1"/>
  <c r="P1587" i="1" s="1"/>
  <c r="P1588" i="1" s="1"/>
  <c r="P1589" i="1" s="1"/>
  <c r="P1590" i="1" s="1"/>
  <c r="P1591" i="1" s="1"/>
  <c r="P1592" i="1" s="1"/>
  <c r="P1593" i="1" s="1"/>
  <c r="P1594" i="1" s="1"/>
  <c r="P1595" i="1" s="1"/>
  <c r="P1596" i="1" s="1"/>
  <c r="P1597" i="1" s="1"/>
  <c r="P1598" i="1" s="1"/>
  <c r="P1599" i="1" s="1"/>
  <c r="N1570" i="1"/>
  <c r="M1570" i="1"/>
  <c r="C56" i="3"/>
  <c r="L56" i="3" s="1"/>
  <c r="AG56" i="3"/>
  <c r="W56" i="3"/>
  <c r="U56" i="3"/>
  <c r="N1569" i="1"/>
  <c r="M1569" i="1"/>
  <c r="N1568" i="1"/>
  <c r="M1568" i="1"/>
  <c r="N1567" i="1"/>
  <c r="M1567" i="1"/>
  <c r="N1566" i="1"/>
  <c r="M1566" i="1"/>
  <c r="N1565" i="1"/>
  <c r="M1565" i="1"/>
  <c r="N1564" i="1"/>
  <c r="M1564" i="1"/>
  <c r="N1563" i="1"/>
  <c r="M1563" i="1"/>
  <c r="N1562" i="1"/>
  <c r="M1562" i="1"/>
  <c r="N1561" i="1"/>
  <c r="M1561" i="1"/>
  <c r="N1560" i="1"/>
  <c r="M1560" i="1"/>
  <c r="N1559" i="1"/>
  <c r="M1559" i="1"/>
  <c r="N1558" i="1"/>
  <c r="M1558" i="1"/>
  <c r="N1557" i="1"/>
  <c r="M1557" i="1"/>
  <c r="N1556" i="1"/>
  <c r="M1556" i="1"/>
  <c r="N1555" i="1"/>
  <c r="M1555" i="1"/>
  <c r="N1554" i="1"/>
  <c r="M1554" i="1"/>
  <c r="N1553" i="1"/>
  <c r="M1553" i="1"/>
  <c r="N1552" i="1"/>
  <c r="M1552" i="1"/>
  <c r="N1551" i="1"/>
  <c r="M1551" i="1"/>
  <c r="N1550" i="1"/>
  <c r="M1550" i="1"/>
  <c r="N1549" i="1"/>
  <c r="M1549" i="1"/>
  <c r="S1549" i="1"/>
  <c r="N1548" i="1"/>
  <c r="M1548" i="1"/>
  <c r="N1547" i="1"/>
  <c r="M1547" i="1"/>
  <c r="N1546" i="1"/>
  <c r="M1546" i="1"/>
  <c r="S1545" i="1"/>
  <c r="N1545" i="1"/>
  <c r="M1545" i="1"/>
  <c r="N1544" i="1"/>
  <c r="M1544" i="1"/>
  <c r="N1543" i="1"/>
  <c r="M1543" i="1"/>
  <c r="Q1542" i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N1542" i="1"/>
  <c r="M1542" i="1"/>
  <c r="B1542" i="1"/>
  <c r="B1543" i="1" s="1"/>
  <c r="B1544" i="1" s="1"/>
  <c r="B1545" i="1" s="1"/>
  <c r="B1546" i="1" s="1"/>
  <c r="B1547" i="1" s="1"/>
  <c r="B1548" i="1" s="1"/>
  <c r="B1549" i="1" s="1"/>
  <c r="B1550" i="1" s="1"/>
  <c r="B1551" i="1" s="1"/>
  <c r="B1552" i="1" s="1"/>
  <c r="B1553" i="1" s="1"/>
  <c r="B1554" i="1" s="1"/>
  <c r="B1555" i="1" s="1"/>
  <c r="B1556" i="1" s="1"/>
  <c r="B1557" i="1" s="1"/>
  <c r="B1558" i="1" s="1"/>
  <c r="B1559" i="1" s="1"/>
  <c r="B1560" i="1" s="1"/>
  <c r="B1561" i="1" s="1"/>
  <c r="B1562" i="1" s="1"/>
  <c r="B1563" i="1" s="1"/>
  <c r="B1564" i="1" s="1"/>
  <c r="B1565" i="1" s="1"/>
  <c r="B1566" i="1" s="1"/>
  <c r="B1567" i="1" s="1"/>
  <c r="B1568" i="1" s="1"/>
  <c r="B1569" i="1" s="1"/>
  <c r="S1541" i="1"/>
  <c r="J56" i="3" s="1"/>
  <c r="R1541" i="1"/>
  <c r="R1542" i="1" s="1"/>
  <c r="R1543" i="1" s="1"/>
  <c r="R1544" i="1" s="1"/>
  <c r="R1545" i="1" s="1"/>
  <c r="R1546" i="1" s="1"/>
  <c r="R1547" i="1" s="1"/>
  <c r="R1548" i="1" s="1"/>
  <c r="R1549" i="1" s="1"/>
  <c r="R1550" i="1" s="1"/>
  <c r="R1551" i="1" s="1"/>
  <c r="R1552" i="1" s="1"/>
  <c r="R1553" i="1" s="1"/>
  <c r="R1554" i="1" s="1"/>
  <c r="R1555" i="1" s="1"/>
  <c r="R1556" i="1" s="1"/>
  <c r="R1557" i="1" s="1"/>
  <c r="R1558" i="1" s="1"/>
  <c r="R1559" i="1" s="1"/>
  <c r="R1560" i="1" s="1"/>
  <c r="R1561" i="1" s="1"/>
  <c r="R1562" i="1" s="1"/>
  <c r="R1563" i="1" s="1"/>
  <c r="R1564" i="1" s="1"/>
  <c r="R1565" i="1" s="1"/>
  <c r="R1566" i="1" s="1"/>
  <c r="R1567" i="1" s="1"/>
  <c r="R1568" i="1" s="1"/>
  <c r="R1569" i="1" s="1"/>
  <c r="P1541" i="1"/>
  <c r="P1542" i="1" s="1"/>
  <c r="P1543" i="1" s="1"/>
  <c r="P1544" i="1" s="1"/>
  <c r="P1545" i="1" s="1"/>
  <c r="P1546" i="1" s="1"/>
  <c r="P1547" i="1" s="1"/>
  <c r="P1548" i="1" s="1"/>
  <c r="P1549" i="1" s="1"/>
  <c r="P1550" i="1" s="1"/>
  <c r="P1551" i="1" s="1"/>
  <c r="P1552" i="1" s="1"/>
  <c r="P1553" i="1" s="1"/>
  <c r="P1554" i="1" s="1"/>
  <c r="P1555" i="1" s="1"/>
  <c r="P1556" i="1" s="1"/>
  <c r="P1557" i="1" s="1"/>
  <c r="P1558" i="1" s="1"/>
  <c r="P1559" i="1" s="1"/>
  <c r="P1560" i="1" s="1"/>
  <c r="P1561" i="1" s="1"/>
  <c r="P1562" i="1" s="1"/>
  <c r="P1563" i="1" s="1"/>
  <c r="P1564" i="1" s="1"/>
  <c r="P1565" i="1" s="1"/>
  <c r="P1566" i="1" s="1"/>
  <c r="P1567" i="1" s="1"/>
  <c r="P1568" i="1" s="1"/>
  <c r="P1569" i="1" s="1"/>
  <c r="N1541" i="1"/>
  <c r="M1541" i="1"/>
  <c r="R1605" i="1" l="1"/>
  <c r="R1606" i="1" s="1"/>
  <c r="R1607" i="1" s="1"/>
  <c r="R1608" i="1" s="1"/>
  <c r="R1609" i="1" s="1"/>
  <c r="R1610" i="1" s="1"/>
  <c r="R1611" i="1" s="1"/>
  <c r="R1612" i="1" s="1"/>
  <c r="R1613" i="1" s="1"/>
  <c r="R1614" i="1" s="1"/>
  <c r="R1615" i="1" s="1"/>
  <c r="R1616" i="1" s="1"/>
  <c r="R1617" i="1" s="1"/>
  <c r="R1618" i="1" s="1"/>
  <c r="R1619" i="1" s="1"/>
  <c r="R1620" i="1" s="1"/>
  <c r="R1621" i="1" s="1"/>
  <c r="R1622" i="1" s="1"/>
  <c r="R1623" i="1" s="1"/>
  <c r="R1624" i="1" s="1"/>
  <c r="R1625" i="1" s="1"/>
  <c r="R1626" i="1" s="1"/>
  <c r="R1627" i="1" s="1"/>
  <c r="R1628" i="1" s="1"/>
  <c r="R1629" i="1" s="1"/>
  <c r="P1605" i="1"/>
  <c r="P1606" i="1" s="1"/>
  <c r="P1607" i="1" s="1"/>
  <c r="P1608" i="1" s="1"/>
  <c r="P1609" i="1" s="1"/>
  <c r="P1610" i="1" s="1"/>
  <c r="P1611" i="1" s="1"/>
  <c r="P1612" i="1" s="1"/>
  <c r="P1613" i="1" s="1"/>
  <c r="P1614" i="1" s="1"/>
  <c r="P1615" i="1" s="1"/>
  <c r="P1616" i="1" s="1"/>
  <c r="P1617" i="1" s="1"/>
  <c r="P1618" i="1" s="1"/>
  <c r="P1619" i="1" s="1"/>
  <c r="P1620" i="1" s="1"/>
  <c r="P1621" i="1" s="1"/>
  <c r="P1622" i="1" s="1"/>
  <c r="P1623" i="1" s="1"/>
  <c r="P1624" i="1" s="1"/>
  <c r="P1625" i="1" s="1"/>
  <c r="P1626" i="1" s="1"/>
  <c r="P1627" i="1" s="1"/>
  <c r="P1628" i="1" s="1"/>
  <c r="P1629" i="1" s="1"/>
  <c r="Q1605" i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H59" i="3"/>
  <c r="M59" i="3"/>
  <c r="N59" i="3"/>
  <c r="I58" i="3"/>
  <c r="K58" i="3"/>
  <c r="H58" i="3"/>
  <c r="N58" i="3"/>
  <c r="E56" i="3"/>
  <c r="H56" i="3" s="1"/>
  <c r="E57" i="3"/>
  <c r="N57" i="3" s="1"/>
  <c r="D56" i="3"/>
  <c r="D57" i="3"/>
  <c r="S1572" i="1"/>
  <c r="S1576" i="1" s="1"/>
  <c r="S1543" i="1"/>
  <c r="S1547" i="1" s="1"/>
  <c r="W55" i="3"/>
  <c r="O59" i="3" l="1"/>
  <c r="O58" i="3"/>
  <c r="P59" i="3" s="1"/>
  <c r="Q60" i="3" s="1"/>
  <c r="R61" i="3" s="1"/>
  <c r="M57" i="3"/>
  <c r="K57" i="3"/>
  <c r="M56" i="3"/>
  <c r="N56" i="3"/>
  <c r="I56" i="3"/>
  <c r="K56" i="3"/>
  <c r="H57" i="3"/>
  <c r="I57" i="3"/>
  <c r="N1516" i="1"/>
  <c r="M1516" i="1"/>
  <c r="S59" i="3" l="1"/>
  <c r="P60" i="3"/>
  <c r="O57" i="3"/>
  <c r="P58" i="3" s="1"/>
  <c r="Q59" i="3" s="1"/>
  <c r="R60" i="3" s="1"/>
  <c r="O56" i="3"/>
  <c r="P57" i="3" s="1"/>
  <c r="Q58" i="3" s="1"/>
  <c r="R59" i="3" s="1"/>
  <c r="C55" i="3"/>
  <c r="L55" i="3" s="1"/>
  <c r="AG55" i="3"/>
  <c r="U55" i="3"/>
  <c r="N1540" i="1"/>
  <c r="M1540" i="1"/>
  <c r="N1539" i="1"/>
  <c r="M1539" i="1"/>
  <c r="N1538" i="1"/>
  <c r="M1538" i="1"/>
  <c r="N1537" i="1"/>
  <c r="M1537" i="1"/>
  <c r="N1536" i="1"/>
  <c r="M1536" i="1"/>
  <c r="N1535" i="1"/>
  <c r="M1535" i="1"/>
  <c r="N1534" i="1"/>
  <c r="M1534" i="1"/>
  <c r="N1533" i="1"/>
  <c r="M1533" i="1"/>
  <c r="N1532" i="1"/>
  <c r="M1532" i="1"/>
  <c r="N1531" i="1"/>
  <c r="M1531" i="1"/>
  <c r="N1530" i="1"/>
  <c r="M1530" i="1"/>
  <c r="N1529" i="1"/>
  <c r="M1529" i="1"/>
  <c r="N1528" i="1"/>
  <c r="M1528" i="1"/>
  <c r="N1527" i="1"/>
  <c r="M1527" i="1"/>
  <c r="N1526" i="1"/>
  <c r="M1526" i="1"/>
  <c r="N1525" i="1"/>
  <c r="M1525" i="1"/>
  <c r="N1524" i="1"/>
  <c r="M1524" i="1"/>
  <c r="N1523" i="1"/>
  <c r="M1523" i="1"/>
  <c r="N1522" i="1"/>
  <c r="M1522" i="1"/>
  <c r="N1521" i="1"/>
  <c r="M1521" i="1"/>
  <c r="N1520" i="1"/>
  <c r="M1520" i="1"/>
  <c r="S1519" i="1"/>
  <c r="N1519" i="1"/>
  <c r="M1519" i="1"/>
  <c r="N1518" i="1"/>
  <c r="M1518" i="1"/>
  <c r="N1517" i="1"/>
  <c r="M1517" i="1"/>
  <c r="N1515" i="1"/>
  <c r="M1515" i="1"/>
  <c r="S1515" i="1"/>
  <c r="N1514" i="1"/>
  <c r="M1514" i="1"/>
  <c r="N1513" i="1"/>
  <c r="M1513" i="1"/>
  <c r="Q1512" i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N1512" i="1"/>
  <c r="M1512" i="1"/>
  <c r="B1512" i="1"/>
  <c r="B1513" i="1" s="1"/>
  <c r="B1514" i="1" s="1"/>
  <c r="B1515" i="1" s="1"/>
  <c r="B1516" i="1" s="1"/>
  <c r="B1517" i="1" s="1"/>
  <c r="B1518" i="1" s="1"/>
  <c r="B1519" i="1" s="1"/>
  <c r="B1520" i="1" s="1"/>
  <c r="B1521" i="1" s="1"/>
  <c r="B1522" i="1" s="1"/>
  <c r="B1523" i="1" s="1"/>
  <c r="B1524" i="1" s="1"/>
  <c r="B1525" i="1" s="1"/>
  <c r="B1526" i="1" s="1"/>
  <c r="B1527" i="1" s="1"/>
  <c r="B1528" i="1" s="1"/>
  <c r="B1529" i="1" s="1"/>
  <c r="B1530" i="1" s="1"/>
  <c r="B1531" i="1" s="1"/>
  <c r="B1532" i="1" s="1"/>
  <c r="B1533" i="1" s="1"/>
  <c r="B1534" i="1" s="1"/>
  <c r="B1535" i="1" s="1"/>
  <c r="B1536" i="1" s="1"/>
  <c r="B1537" i="1" s="1"/>
  <c r="B1538" i="1" s="1"/>
  <c r="B1539" i="1" s="1"/>
  <c r="B1540" i="1" s="1"/>
  <c r="S1511" i="1"/>
  <c r="J55" i="3" s="1"/>
  <c r="R1511" i="1"/>
  <c r="R1512" i="1" s="1"/>
  <c r="R1513" i="1" s="1"/>
  <c r="R1514" i="1" s="1"/>
  <c r="R1515" i="1" s="1"/>
  <c r="R1516" i="1" s="1"/>
  <c r="R1517" i="1" s="1"/>
  <c r="R1518" i="1" s="1"/>
  <c r="R1519" i="1" s="1"/>
  <c r="R1520" i="1" s="1"/>
  <c r="R1521" i="1" s="1"/>
  <c r="R1522" i="1" s="1"/>
  <c r="R1523" i="1" s="1"/>
  <c r="R1524" i="1" s="1"/>
  <c r="R1525" i="1" s="1"/>
  <c r="R1526" i="1" s="1"/>
  <c r="R1527" i="1" s="1"/>
  <c r="R1528" i="1" s="1"/>
  <c r="R1529" i="1" s="1"/>
  <c r="R1530" i="1" s="1"/>
  <c r="R1531" i="1" s="1"/>
  <c r="R1532" i="1" s="1"/>
  <c r="R1533" i="1" s="1"/>
  <c r="R1534" i="1" s="1"/>
  <c r="R1535" i="1" s="1"/>
  <c r="R1536" i="1" s="1"/>
  <c r="R1537" i="1" s="1"/>
  <c r="R1538" i="1" s="1"/>
  <c r="R1539" i="1" s="1"/>
  <c r="R1540" i="1" s="1"/>
  <c r="P1511" i="1"/>
  <c r="P1512" i="1" s="1"/>
  <c r="P1513" i="1" s="1"/>
  <c r="P1514" i="1" s="1"/>
  <c r="P1515" i="1" s="1"/>
  <c r="P1516" i="1" s="1"/>
  <c r="P1517" i="1" s="1"/>
  <c r="P1518" i="1" s="1"/>
  <c r="P1519" i="1" s="1"/>
  <c r="P1520" i="1" s="1"/>
  <c r="P1521" i="1" s="1"/>
  <c r="P1522" i="1" s="1"/>
  <c r="P1523" i="1" s="1"/>
  <c r="P1524" i="1" s="1"/>
  <c r="P1525" i="1" s="1"/>
  <c r="P1526" i="1" s="1"/>
  <c r="P1527" i="1" s="1"/>
  <c r="P1528" i="1" s="1"/>
  <c r="P1529" i="1" s="1"/>
  <c r="P1530" i="1" s="1"/>
  <c r="P1531" i="1" s="1"/>
  <c r="P1532" i="1" s="1"/>
  <c r="P1533" i="1" s="1"/>
  <c r="P1534" i="1" s="1"/>
  <c r="P1535" i="1" s="1"/>
  <c r="P1536" i="1" s="1"/>
  <c r="P1537" i="1" s="1"/>
  <c r="P1538" i="1" s="1"/>
  <c r="P1539" i="1" s="1"/>
  <c r="P1540" i="1" s="1"/>
  <c r="N1511" i="1"/>
  <c r="M1511" i="1"/>
  <c r="W54" i="3"/>
  <c r="U54" i="3"/>
  <c r="S60" i="3" l="1"/>
  <c r="AF60" i="3" s="1"/>
  <c r="Q61" i="3"/>
  <c r="S61" i="3" s="1"/>
  <c r="AF61" i="3" s="1"/>
  <c r="AF59" i="3"/>
  <c r="D55" i="3"/>
  <c r="E55" i="3"/>
  <c r="N55" i="3" s="1"/>
  <c r="S1513" i="1"/>
  <c r="S1517" i="1" s="1"/>
  <c r="C54" i="3"/>
  <c r="L54" i="3" s="1"/>
  <c r="AG54" i="3"/>
  <c r="K55" i="3" l="1"/>
  <c r="M55" i="3"/>
  <c r="I55" i="3"/>
  <c r="H55" i="3"/>
  <c r="N1505" i="1"/>
  <c r="M1505" i="1"/>
  <c r="N1509" i="1"/>
  <c r="M1509" i="1"/>
  <c r="Q1482" i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B1482" i="1"/>
  <c r="B1483" i="1" s="1"/>
  <c r="B1484" i="1" s="1"/>
  <c r="B1485" i="1" s="1"/>
  <c r="B1486" i="1" s="1"/>
  <c r="B1487" i="1" s="1"/>
  <c r="B1488" i="1" s="1"/>
  <c r="B1489" i="1" s="1"/>
  <c r="B1490" i="1" s="1"/>
  <c r="B1491" i="1" s="1"/>
  <c r="B1492" i="1" s="1"/>
  <c r="B1493" i="1" s="1"/>
  <c r="B1494" i="1" s="1"/>
  <c r="B1495" i="1" s="1"/>
  <c r="B1496" i="1" s="1"/>
  <c r="B1497" i="1" s="1"/>
  <c r="B1498" i="1" s="1"/>
  <c r="B1499" i="1" s="1"/>
  <c r="B1500" i="1" s="1"/>
  <c r="B1501" i="1" s="1"/>
  <c r="B1502" i="1" s="1"/>
  <c r="B1503" i="1" s="1"/>
  <c r="B1504" i="1" s="1"/>
  <c r="B1505" i="1" s="1"/>
  <c r="B1506" i="1" s="1"/>
  <c r="B1507" i="1" s="1"/>
  <c r="B1508" i="1" s="1"/>
  <c r="B1509" i="1" s="1"/>
  <c r="B1510" i="1" s="1"/>
  <c r="N1510" i="1"/>
  <c r="M1510" i="1"/>
  <c r="N1508" i="1"/>
  <c r="M1508" i="1"/>
  <c r="N1507" i="1"/>
  <c r="M1507" i="1"/>
  <c r="N1506" i="1"/>
  <c r="M1506" i="1"/>
  <c r="N1504" i="1"/>
  <c r="M1504" i="1"/>
  <c r="N1503" i="1"/>
  <c r="M1503" i="1"/>
  <c r="N1502" i="1"/>
  <c r="M1502" i="1"/>
  <c r="N1501" i="1"/>
  <c r="M1501" i="1"/>
  <c r="N1500" i="1"/>
  <c r="M1500" i="1"/>
  <c r="N1499" i="1"/>
  <c r="M1499" i="1"/>
  <c r="N1498" i="1"/>
  <c r="M1498" i="1"/>
  <c r="N1497" i="1"/>
  <c r="M1497" i="1"/>
  <c r="N1496" i="1"/>
  <c r="M1496" i="1"/>
  <c r="N1495" i="1"/>
  <c r="M1495" i="1"/>
  <c r="N1494" i="1"/>
  <c r="M1494" i="1"/>
  <c r="N1493" i="1"/>
  <c r="M1493" i="1"/>
  <c r="N1492" i="1"/>
  <c r="M1492" i="1"/>
  <c r="N1491" i="1"/>
  <c r="M1491" i="1"/>
  <c r="N1490" i="1"/>
  <c r="M1490" i="1"/>
  <c r="N1489" i="1"/>
  <c r="M1489" i="1"/>
  <c r="S1489" i="1"/>
  <c r="N1488" i="1"/>
  <c r="M1488" i="1"/>
  <c r="N1487" i="1"/>
  <c r="M1487" i="1"/>
  <c r="N1486" i="1"/>
  <c r="M1486" i="1"/>
  <c r="N1485" i="1"/>
  <c r="M1485" i="1"/>
  <c r="S1485" i="1"/>
  <c r="N1484" i="1"/>
  <c r="M1484" i="1"/>
  <c r="N1483" i="1"/>
  <c r="M1483" i="1"/>
  <c r="N1482" i="1"/>
  <c r="M1482" i="1"/>
  <c r="S1481" i="1"/>
  <c r="J54" i="3" s="1"/>
  <c r="R1481" i="1"/>
  <c r="P1481" i="1"/>
  <c r="N1481" i="1"/>
  <c r="M1481" i="1"/>
  <c r="O55" i="3" l="1"/>
  <c r="P56" i="3" s="1"/>
  <c r="Q57" i="3" s="1"/>
  <c r="R58" i="3" s="1"/>
  <c r="S58" i="3" s="1"/>
  <c r="AF58" i="3" s="1"/>
  <c r="P1482" i="1"/>
  <c r="P1483" i="1" s="1"/>
  <c r="P1484" i="1" s="1"/>
  <c r="P1485" i="1" s="1"/>
  <c r="P1486" i="1" s="1"/>
  <c r="P1487" i="1" s="1"/>
  <c r="P1488" i="1" s="1"/>
  <c r="P1489" i="1" s="1"/>
  <c r="P1490" i="1" s="1"/>
  <c r="P1491" i="1" s="1"/>
  <c r="P1492" i="1" s="1"/>
  <c r="P1493" i="1" s="1"/>
  <c r="P1494" i="1" s="1"/>
  <c r="P1495" i="1" s="1"/>
  <c r="P1496" i="1" s="1"/>
  <c r="P1497" i="1" s="1"/>
  <c r="P1498" i="1" s="1"/>
  <c r="P1499" i="1" s="1"/>
  <c r="P1500" i="1" s="1"/>
  <c r="P1501" i="1" s="1"/>
  <c r="P1502" i="1" s="1"/>
  <c r="P1503" i="1" s="1"/>
  <c r="P1504" i="1" s="1"/>
  <c r="P1505" i="1" s="1"/>
  <c r="P1506" i="1" s="1"/>
  <c r="P1507" i="1" s="1"/>
  <c r="P1508" i="1" s="1"/>
  <c r="P1509" i="1" s="1"/>
  <c r="P1510" i="1" s="1"/>
  <c r="E54" i="3"/>
  <c r="N54" i="3" s="1"/>
  <c r="R1482" i="1"/>
  <c r="R1483" i="1" s="1"/>
  <c r="R1484" i="1" s="1"/>
  <c r="R1485" i="1" s="1"/>
  <c r="R1486" i="1" s="1"/>
  <c r="R1487" i="1" s="1"/>
  <c r="R1488" i="1" s="1"/>
  <c r="R1489" i="1" s="1"/>
  <c r="R1490" i="1" s="1"/>
  <c r="R1491" i="1" s="1"/>
  <c r="R1492" i="1" s="1"/>
  <c r="R1493" i="1" s="1"/>
  <c r="R1494" i="1" s="1"/>
  <c r="R1495" i="1" s="1"/>
  <c r="R1496" i="1" s="1"/>
  <c r="R1497" i="1" s="1"/>
  <c r="R1498" i="1" s="1"/>
  <c r="R1499" i="1" s="1"/>
  <c r="R1500" i="1" s="1"/>
  <c r="R1501" i="1" s="1"/>
  <c r="R1502" i="1" s="1"/>
  <c r="R1503" i="1" s="1"/>
  <c r="R1504" i="1" s="1"/>
  <c r="R1505" i="1" s="1"/>
  <c r="R1506" i="1" s="1"/>
  <c r="R1507" i="1" s="1"/>
  <c r="R1508" i="1" s="1"/>
  <c r="R1509" i="1" s="1"/>
  <c r="R1510" i="1" s="1"/>
  <c r="D54" i="3"/>
  <c r="S1483" i="1"/>
  <c r="S1487" i="1" s="1"/>
  <c r="N1467" i="1"/>
  <c r="M1467" i="1"/>
  <c r="N1460" i="1"/>
  <c r="M1460" i="1"/>
  <c r="K54" i="3" l="1"/>
  <c r="M54" i="3"/>
  <c r="H54" i="3"/>
  <c r="I54" i="3"/>
  <c r="C53" i="3"/>
  <c r="L53" i="3" s="1"/>
  <c r="AG53" i="3"/>
  <c r="W53" i="3"/>
  <c r="N1471" i="1"/>
  <c r="M1471" i="1"/>
  <c r="N1477" i="1"/>
  <c r="M1477" i="1"/>
  <c r="N1480" i="1"/>
  <c r="M1480" i="1"/>
  <c r="N1479" i="1"/>
  <c r="M1479" i="1"/>
  <c r="N1478" i="1"/>
  <c r="M1478" i="1"/>
  <c r="N1476" i="1"/>
  <c r="M1476" i="1"/>
  <c r="N1475" i="1"/>
  <c r="M1475" i="1"/>
  <c r="N1474" i="1"/>
  <c r="M1474" i="1"/>
  <c r="N1473" i="1"/>
  <c r="M1473" i="1"/>
  <c r="N1472" i="1"/>
  <c r="M1472" i="1"/>
  <c r="N1468" i="1"/>
  <c r="M1468" i="1"/>
  <c r="N1470" i="1"/>
  <c r="M1470" i="1"/>
  <c r="N1469" i="1"/>
  <c r="M1469" i="1"/>
  <c r="N1466" i="1"/>
  <c r="M1466" i="1"/>
  <c r="N1464" i="1"/>
  <c r="M1464" i="1"/>
  <c r="N1465" i="1"/>
  <c r="M1465" i="1"/>
  <c r="N1463" i="1"/>
  <c r="M1463" i="1"/>
  <c r="N1462" i="1"/>
  <c r="M1462" i="1"/>
  <c r="S1460" i="1"/>
  <c r="N1461" i="1"/>
  <c r="M1461" i="1"/>
  <c r="N1459" i="1"/>
  <c r="M1459" i="1"/>
  <c r="N1458" i="1"/>
  <c r="M1458" i="1"/>
  <c r="N1457" i="1"/>
  <c r="M1457" i="1"/>
  <c r="S1456" i="1"/>
  <c r="N1456" i="1"/>
  <c r="M1456" i="1"/>
  <c r="N1454" i="1"/>
  <c r="M1454" i="1"/>
  <c r="N1455" i="1"/>
  <c r="M1455" i="1"/>
  <c r="Q1453" i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N1453" i="1"/>
  <c r="M1453" i="1"/>
  <c r="B1453" i="1"/>
  <c r="B1454" i="1" s="1"/>
  <c r="B1455" i="1" s="1"/>
  <c r="B1456" i="1" s="1"/>
  <c r="B1457" i="1" s="1"/>
  <c r="B1458" i="1" s="1"/>
  <c r="B1459" i="1" s="1"/>
  <c r="B1460" i="1" s="1"/>
  <c r="B1461" i="1" s="1"/>
  <c r="B1462" i="1" s="1"/>
  <c r="B1463" i="1" s="1"/>
  <c r="B1464" i="1" s="1"/>
  <c r="B1465" i="1" s="1"/>
  <c r="B1466" i="1" s="1"/>
  <c r="B1467" i="1" s="1"/>
  <c r="B1468" i="1" s="1"/>
  <c r="B1469" i="1" s="1"/>
  <c r="B1470" i="1" s="1"/>
  <c r="B1471" i="1" s="1"/>
  <c r="B1472" i="1" s="1"/>
  <c r="B1473" i="1" s="1"/>
  <c r="B1474" i="1" s="1"/>
  <c r="B1475" i="1" s="1"/>
  <c r="B1476" i="1" s="1"/>
  <c r="B1477" i="1" s="1"/>
  <c r="B1478" i="1" s="1"/>
  <c r="B1479" i="1" s="1"/>
  <c r="B1480" i="1" s="1"/>
  <c r="S1452" i="1"/>
  <c r="J53" i="3" s="1"/>
  <c r="R1452" i="1"/>
  <c r="R1453" i="1" s="1"/>
  <c r="R1454" i="1" s="1"/>
  <c r="R1455" i="1" s="1"/>
  <c r="R1456" i="1" s="1"/>
  <c r="R1457" i="1" s="1"/>
  <c r="R1458" i="1" s="1"/>
  <c r="R1459" i="1" s="1"/>
  <c r="R1460" i="1" s="1"/>
  <c r="R1461" i="1" s="1"/>
  <c r="R1462" i="1" s="1"/>
  <c r="R1463" i="1" s="1"/>
  <c r="R1464" i="1" s="1"/>
  <c r="R1465" i="1" s="1"/>
  <c r="R1466" i="1" s="1"/>
  <c r="R1467" i="1" s="1"/>
  <c r="R1468" i="1" s="1"/>
  <c r="R1469" i="1" s="1"/>
  <c r="R1470" i="1" s="1"/>
  <c r="R1471" i="1" s="1"/>
  <c r="R1472" i="1" s="1"/>
  <c r="R1473" i="1" s="1"/>
  <c r="R1474" i="1" s="1"/>
  <c r="R1475" i="1" s="1"/>
  <c r="R1476" i="1" s="1"/>
  <c r="R1477" i="1" s="1"/>
  <c r="R1478" i="1" s="1"/>
  <c r="R1479" i="1" s="1"/>
  <c r="R1480" i="1" s="1"/>
  <c r="P1452" i="1"/>
  <c r="N1452" i="1"/>
  <c r="M1452" i="1"/>
  <c r="O54" i="3" l="1"/>
  <c r="S54" i="3" s="1"/>
  <c r="AF54" i="3" s="1"/>
  <c r="P1453" i="1"/>
  <c r="P1454" i="1" s="1"/>
  <c r="P1455" i="1" s="1"/>
  <c r="P1456" i="1" s="1"/>
  <c r="P1457" i="1" s="1"/>
  <c r="P1458" i="1" s="1"/>
  <c r="P1459" i="1" s="1"/>
  <c r="P1460" i="1" s="1"/>
  <c r="P1461" i="1" s="1"/>
  <c r="P1462" i="1" s="1"/>
  <c r="P1463" i="1" s="1"/>
  <c r="P1464" i="1" s="1"/>
  <c r="P1465" i="1" s="1"/>
  <c r="P1466" i="1" s="1"/>
  <c r="P1467" i="1" s="1"/>
  <c r="P1468" i="1" s="1"/>
  <c r="P1469" i="1" s="1"/>
  <c r="P1470" i="1" s="1"/>
  <c r="P1471" i="1" s="1"/>
  <c r="P1472" i="1" s="1"/>
  <c r="P1473" i="1" s="1"/>
  <c r="P1474" i="1" s="1"/>
  <c r="P1475" i="1" s="1"/>
  <c r="P1476" i="1" s="1"/>
  <c r="P1477" i="1" s="1"/>
  <c r="P1478" i="1" s="1"/>
  <c r="P1479" i="1" s="1"/>
  <c r="P1480" i="1" s="1"/>
  <c r="E53" i="3"/>
  <c r="I53" i="3" s="1"/>
  <c r="D53" i="3"/>
  <c r="S1454" i="1"/>
  <c r="S1458" i="1" s="1"/>
  <c r="C52" i="3"/>
  <c r="L52" i="3" s="1"/>
  <c r="AG52" i="3"/>
  <c r="W52" i="3"/>
  <c r="U52" i="3"/>
  <c r="N1445" i="1"/>
  <c r="M1445" i="1"/>
  <c r="M1446" i="1"/>
  <c r="N1446" i="1"/>
  <c r="N1426" i="1"/>
  <c r="M1426" i="1"/>
  <c r="N1451" i="1"/>
  <c r="M1451" i="1"/>
  <c r="N1450" i="1"/>
  <c r="M1450" i="1"/>
  <c r="N1449" i="1"/>
  <c r="M1449" i="1"/>
  <c r="N1448" i="1"/>
  <c r="M1448" i="1"/>
  <c r="N1447" i="1"/>
  <c r="M1447" i="1"/>
  <c r="N1444" i="1"/>
  <c r="M1444" i="1"/>
  <c r="N1443" i="1"/>
  <c r="M1443" i="1"/>
  <c r="N1442" i="1"/>
  <c r="M1442" i="1"/>
  <c r="N1441" i="1"/>
  <c r="M1441" i="1"/>
  <c r="N1440" i="1"/>
  <c r="M1440" i="1"/>
  <c r="N1439" i="1"/>
  <c r="M1439" i="1"/>
  <c r="N1438" i="1"/>
  <c r="M1438" i="1"/>
  <c r="N1437" i="1"/>
  <c r="M1437" i="1"/>
  <c r="N1436" i="1"/>
  <c r="M1436" i="1"/>
  <c r="N1435" i="1"/>
  <c r="M1435" i="1"/>
  <c r="N1434" i="1"/>
  <c r="M1434" i="1"/>
  <c r="N1433" i="1"/>
  <c r="M1433" i="1"/>
  <c r="N1432" i="1"/>
  <c r="M1432" i="1"/>
  <c r="N1431" i="1"/>
  <c r="M1431" i="1"/>
  <c r="S1430" i="1"/>
  <c r="N1430" i="1"/>
  <c r="M1430" i="1"/>
  <c r="N1429" i="1"/>
  <c r="M1429" i="1"/>
  <c r="N1428" i="1"/>
  <c r="M1428" i="1"/>
  <c r="S1426" i="1"/>
  <c r="N1427" i="1"/>
  <c r="M1427" i="1"/>
  <c r="N1425" i="1"/>
  <c r="M1425" i="1"/>
  <c r="N1424" i="1"/>
  <c r="M1424" i="1"/>
  <c r="Q1423" i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N1423" i="1"/>
  <c r="M1423" i="1"/>
  <c r="B1423" i="1"/>
  <c r="B1424" i="1" s="1"/>
  <c r="B1425" i="1" s="1"/>
  <c r="B1426" i="1" s="1"/>
  <c r="B1427" i="1" s="1"/>
  <c r="B1428" i="1" s="1"/>
  <c r="B1429" i="1" s="1"/>
  <c r="B1430" i="1" s="1"/>
  <c r="B1431" i="1" s="1"/>
  <c r="B1432" i="1" s="1"/>
  <c r="B1433" i="1" s="1"/>
  <c r="B1434" i="1" s="1"/>
  <c r="B1435" i="1" s="1"/>
  <c r="B1436" i="1" s="1"/>
  <c r="B1437" i="1" s="1"/>
  <c r="B1438" i="1" s="1"/>
  <c r="B1439" i="1" s="1"/>
  <c r="B1440" i="1" s="1"/>
  <c r="B1441" i="1" s="1"/>
  <c r="B1442" i="1" s="1"/>
  <c r="B1443" i="1" s="1"/>
  <c r="B1444" i="1" s="1"/>
  <c r="B1445" i="1" s="1"/>
  <c r="B1446" i="1" s="1"/>
  <c r="B1447" i="1" s="1"/>
  <c r="B1448" i="1" s="1"/>
  <c r="B1449" i="1" s="1"/>
  <c r="B1450" i="1" s="1"/>
  <c r="B1451" i="1" s="1"/>
  <c r="S1422" i="1"/>
  <c r="J52" i="3" s="1"/>
  <c r="R1422" i="1"/>
  <c r="R1423" i="1" s="1"/>
  <c r="R1424" i="1" s="1"/>
  <c r="R1425" i="1" s="1"/>
  <c r="R1426" i="1" s="1"/>
  <c r="R1427" i="1" s="1"/>
  <c r="R1428" i="1" s="1"/>
  <c r="R1429" i="1" s="1"/>
  <c r="R1430" i="1" s="1"/>
  <c r="R1431" i="1" s="1"/>
  <c r="R1432" i="1" s="1"/>
  <c r="R1433" i="1" s="1"/>
  <c r="R1434" i="1" s="1"/>
  <c r="R1435" i="1" s="1"/>
  <c r="R1436" i="1" s="1"/>
  <c r="R1437" i="1" s="1"/>
  <c r="R1438" i="1" s="1"/>
  <c r="R1439" i="1" s="1"/>
  <c r="R1440" i="1" s="1"/>
  <c r="R1441" i="1" s="1"/>
  <c r="R1442" i="1" s="1"/>
  <c r="R1443" i="1" s="1"/>
  <c r="R1444" i="1" s="1"/>
  <c r="R1445" i="1" s="1"/>
  <c r="R1446" i="1" s="1"/>
  <c r="R1447" i="1" s="1"/>
  <c r="R1448" i="1" s="1"/>
  <c r="R1449" i="1" s="1"/>
  <c r="R1450" i="1" s="1"/>
  <c r="R1451" i="1" s="1"/>
  <c r="P1422" i="1"/>
  <c r="P1423" i="1" s="1"/>
  <c r="P1424" i="1" s="1"/>
  <c r="P1425" i="1" s="1"/>
  <c r="P1426" i="1" s="1"/>
  <c r="P1427" i="1" s="1"/>
  <c r="P1428" i="1" s="1"/>
  <c r="P1429" i="1" s="1"/>
  <c r="P1430" i="1" s="1"/>
  <c r="P1431" i="1" s="1"/>
  <c r="P1432" i="1" s="1"/>
  <c r="P1433" i="1" s="1"/>
  <c r="P1434" i="1" s="1"/>
  <c r="P1435" i="1" s="1"/>
  <c r="P1436" i="1" s="1"/>
  <c r="P1437" i="1" s="1"/>
  <c r="P1438" i="1" s="1"/>
  <c r="P1439" i="1" s="1"/>
  <c r="P1440" i="1" s="1"/>
  <c r="P1441" i="1" s="1"/>
  <c r="P1442" i="1" s="1"/>
  <c r="P1443" i="1" s="1"/>
  <c r="P1444" i="1" s="1"/>
  <c r="P1445" i="1" s="1"/>
  <c r="P1446" i="1" s="1"/>
  <c r="P1447" i="1" s="1"/>
  <c r="P1448" i="1" s="1"/>
  <c r="P1449" i="1" s="1"/>
  <c r="P1450" i="1" s="1"/>
  <c r="P1451" i="1" s="1"/>
  <c r="N1422" i="1"/>
  <c r="M1422" i="1"/>
  <c r="C51" i="3"/>
  <c r="L51" i="3" s="1"/>
  <c r="AG51" i="3"/>
  <c r="W51" i="3"/>
  <c r="U51" i="3"/>
  <c r="N1421" i="1"/>
  <c r="M1421" i="1"/>
  <c r="N1420" i="1"/>
  <c r="M1420" i="1"/>
  <c r="N1419" i="1"/>
  <c r="M1419" i="1"/>
  <c r="N1418" i="1"/>
  <c r="M1418" i="1"/>
  <c r="N1417" i="1"/>
  <c r="M1417" i="1"/>
  <c r="N1416" i="1"/>
  <c r="M1416" i="1"/>
  <c r="N1415" i="1"/>
  <c r="M1415" i="1"/>
  <c r="N1414" i="1"/>
  <c r="M1414" i="1"/>
  <c r="N1413" i="1"/>
  <c r="M1413" i="1"/>
  <c r="N1412" i="1"/>
  <c r="M1412" i="1"/>
  <c r="N1411" i="1"/>
  <c r="M1411" i="1"/>
  <c r="N1410" i="1"/>
  <c r="M1410" i="1"/>
  <c r="N1409" i="1"/>
  <c r="M1409" i="1"/>
  <c r="N1408" i="1"/>
  <c r="M1408" i="1"/>
  <c r="N1407" i="1"/>
  <c r="M1407" i="1"/>
  <c r="N1406" i="1"/>
  <c r="M1406" i="1"/>
  <c r="N1405" i="1"/>
  <c r="M1405" i="1"/>
  <c r="N1404" i="1"/>
  <c r="M1404" i="1"/>
  <c r="N1403" i="1"/>
  <c r="M1403" i="1"/>
  <c r="N1402" i="1"/>
  <c r="M1402" i="1"/>
  <c r="N1401" i="1"/>
  <c r="M1401" i="1"/>
  <c r="S1400" i="1"/>
  <c r="N1400" i="1"/>
  <c r="M1400" i="1"/>
  <c r="N1399" i="1"/>
  <c r="M1399" i="1"/>
  <c r="N1398" i="1"/>
  <c r="M1398" i="1"/>
  <c r="N1397" i="1"/>
  <c r="M1397" i="1"/>
  <c r="S1396" i="1"/>
  <c r="N1396" i="1"/>
  <c r="M1396" i="1"/>
  <c r="N1395" i="1"/>
  <c r="M1395" i="1"/>
  <c r="N1394" i="1"/>
  <c r="M1394" i="1"/>
  <c r="Q1393" i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N1393" i="1"/>
  <c r="M1393" i="1"/>
  <c r="B1393" i="1"/>
  <c r="B1394" i="1" s="1"/>
  <c r="B1395" i="1" s="1"/>
  <c r="B1396" i="1" s="1"/>
  <c r="B1397" i="1" s="1"/>
  <c r="B1398" i="1" s="1"/>
  <c r="B1399" i="1" s="1"/>
  <c r="B1400" i="1" s="1"/>
  <c r="B1401" i="1" s="1"/>
  <c r="B1402" i="1" s="1"/>
  <c r="B1403" i="1" s="1"/>
  <c r="B1404" i="1" s="1"/>
  <c r="B1405" i="1" s="1"/>
  <c r="B1406" i="1" s="1"/>
  <c r="B1407" i="1" s="1"/>
  <c r="B1408" i="1" s="1"/>
  <c r="B1409" i="1" s="1"/>
  <c r="B1410" i="1" s="1"/>
  <c r="B1411" i="1" s="1"/>
  <c r="B1412" i="1" s="1"/>
  <c r="B1413" i="1" s="1"/>
  <c r="B1414" i="1" s="1"/>
  <c r="B1415" i="1" s="1"/>
  <c r="B1416" i="1" s="1"/>
  <c r="B1417" i="1" s="1"/>
  <c r="B1418" i="1" s="1"/>
  <c r="B1419" i="1" s="1"/>
  <c r="B1420" i="1" s="1"/>
  <c r="B1421" i="1" s="1"/>
  <c r="S1392" i="1"/>
  <c r="J51" i="3" s="1"/>
  <c r="R1392" i="1"/>
  <c r="R1393" i="1" s="1"/>
  <c r="R1394" i="1" s="1"/>
  <c r="R1395" i="1" s="1"/>
  <c r="R1396" i="1" s="1"/>
  <c r="R1397" i="1" s="1"/>
  <c r="R1398" i="1" s="1"/>
  <c r="R1399" i="1" s="1"/>
  <c r="R1400" i="1" s="1"/>
  <c r="R1401" i="1" s="1"/>
  <c r="R1402" i="1" s="1"/>
  <c r="R1403" i="1" s="1"/>
  <c r="R1404" i="1" s="1"/>
  <c r="R1405" i="1" s="1"/>
  <c r="R1406" i="1" s="1"/>
  <c r="R1407" i="1" s="1"/>
  <c r="R1408" i="1" s="1"/>
  <c r="R1409" i="1" s="1"/>
  <c r="R1410" i="1" s="1"/>
  <c r="R1411" i="1" s="1"/>
  <c r="R1412" i="1" s="1"/>
  <c r="R1413" i="1" s="1"/>
  <c r="R1414" i="1" s="1"/>
  <c r="R1415" i="1" s="1"/>
  <c r="R1416" i="1" s="1"/>
  <c r="R1417" i="1" s="1"/>
  <c r="R1418" i="1" s="1"/>
  <c r="R1419" i="1" s="1"/>
  <c r="R1420" i="1" s="1"/>
  <c r="R1421" i="1" s="1"/>
  <c r="P1392" i="1"/>
  <c r="P1393" i="1" s="1"/>
  <c r="P1394" i="1" s="1"/>
  <c r="P1395" i="1" s="1"/>
  <c r="P1396" i="1" s="1"/>
  <c r="P1397" i="1" s="1"/>
  <c r="P1398" i="1" s="1"/>
  <c r="P1399" i="1" s="1"/>
  <c r="P1400" i="1" s="1"/>
  <c r="P1401" i="1" s="1"/>
  <c r="P1402" i="1" s="1"/>
  <c r="P1403" i="1" s="1"/>
  <c r="P1404" i="1" s="1"/>
  <c r="P1405" i="1" s="1"/>
  <c r="P1406" i="1" s="1"/>
  <c r="P1407" i="1" s="1"/>
  <c r="P1408" i="1" s="1"/>
  <c r="P1409" i="1" s="1"/>
  <c r="P1410" i="1" s="1"/>
  <c r="P1411" i="1" s="1"/>
  <c r="P1412" i="1" s="1"/>
  <c r="P1413" i="1" s="1"/>
  <c r="P1414" i="1" s="1"/>
  <c r="P1415" i="1" s="1"/>
  <c r="P1416" i="1" s="1"/>
  <c r="P1417" i="1" s="1"/>
  <c r="P1418" i="1" s="1"/>
  <c r="P1419" i="1" s="1"/>
  <c r="P1420" i="1" s="1"/>
  <c r="P1421" i="1" s="1"/>
  <c r="N1392" i="1"/>
  <c r="M1392" i="1"/>
  <c r="P55" i="3" l="1"/>
  <c r="H53" i="3"/>
  <c r="K53" i="3"/>
  <c r="M53" i="3"/>
  <c r="N53" i="3"/>
  <c r="E52" i="3"/>
  <c r="H52" i="3" s="1"/>
  <c r="D52" i="3"/>
  <c r="S1424" i="1"/>
  <c r="S1428" i="1" s="1"/>
  <c r="E51" i="3"/>
  <c r="I51" i="3" s="1"/>
  <c r="D51" i="3"/>
  <c r="S1394" i="1"/>
  <c r="S1398" i="1" s="1"/>
  <c r="S55" i="3" l="1"/>
  <c r="AF55" i="3" s="1"/>
  <c r="Q56" i="3"/>
  <c r="O53" i="3"/>
  <c r="P54" i="3" s="1"/>
  <c r="Q55" i="3" s="1"/>
  <c r="R56" i="3" s="1"/>
  <c r="K52" i="3"/>
  <c r="N52" i="3"/>
  <c r="M52" i="3"/>
  <c r="I52" i="3"/>
  <c r="M51" i="3"/>
  <c r="H51" i="3"/>
  <c r="N51" i="3"/>
  <c r="K51" i="3"/>
  <c r="C50" i="3"/>
  <c r="L50" i="3" s="1"/>
  <c r="AG50" i="3"/>
  <c r="W50" i="3"/>
  <c r="U50" i="3"/>
  <c r="N1375" i="1"/>
  <c r="M1375" i="1"/>
  <c r="S1362" i="1"/>
  <c r="J50" i="3" s="1"/>
  <c r="Q1363" i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M1363" i="1"/>
  <c r="B1363" i="1"/>
  <c r="B1364" i="1" s="1"/>
  <c r="B1365" i="1" s="1"/>
  <c r="B1366" i="1" s="1"/>
  <c r="B1367" i="1" s="1"/>
  <c r="B1368" i="1" s="1"/>
  <c r="B1369" i="1" s="1"/>
  <c r="B1370" i="1" s="1"/>
  <c r="B1371" i="1" s="1"/>
  <c r="B1372" i="1" s="1"/>
  <c r="B1373" i="1" s="1"/>
  <c r="B1374" i="1" s="1"/>
  <c r="B1375" i="1" s="1"/>
  <c r="B1376" i="1" s="1"/>
  <c r="B1377" i="1" s="1"/>
  <c r="B1378" i="1" s="1"/>
  <c r="B1379" i="1" s="1"/>
  <c r="B1380" i="1" s="1"/>
  <c r="B1381" i="1" s="1"/>
  <c r="B1382" i="1" s="1"/>
  <c r="B1383" i="1" s="1"/>
  <c r="B1384" i="1" s="1"/>
  <c r="B1385" i="1" s="1"/>
  <c r="B1386" i="1" s="1"/>
  <c r="B1387" i="1" s="1"/>
  <c r="B1388" i="1" s="1"/>
  <c r="B1389" i="1" s="1"/>
  <c r="B1390" i="1" s="1"/>
  <c r="B1391" i="1" s="1"/>
  <c r="N1363" i="1"/>
  <c r="M1364" i="1"/>
  <c r="N1364" i="1"/>
  <c r="N1391" i="1"/>
  <c r="M1391" i="1"/>
  <c r="N1390" i="1"/>
  <c r="M1390" i="1"/>
  <c r="N1389" i="1"/>
  <c r="M1389" i="1"/>
  <c r="N1388" i="1"/>
  <c r="M1388" i="1"/>
  <c r="N1387" i="1"/>
  <c r="M1387" i="1"/>
  <c r="N1386" i="1"/>
  <c r="M1386" i="1"/>
  <c r="N1385" i="1"/>
  <c r="M1385" i="1"/>
  <c r="N1384" i="1"/>
  <c r="M1384" i="1"/>
  <c r="N1383" i="1"/>
  <c r="M1383" i="1"/>
  <c r="N1382" i="1"/>
  <c r="M1382" i="1"/>
  <c r="N1381" i="1"/>
  <c r="M1381" i="1"/>
  <c r="N1380" i="1"/>
  <c r="M1380" i="1"/>
  <c r="N1379" i="1"/>
  <c r="M1379" i="1"/>
  <c r="N1378" i="1"/>
  <c r="M1378" i="1"/>
  <c r="N1377" i="1"/>
  <c r="M1377" i="1"/>
  <c r="N1376" i="1"/>
  <c r="M1376" i="1"/>
  <c r="N1374" i="1"/>
  <c r="M1374" i="1"/>
  <c r="N1373" i="1"/>
  <c r="M1373" i="1"/>
  <c r="N1372" i="1"/>
  <c r="M1372" i="1"/>
  <c r="N1371" i="1"/>
  <c r="M1371" i="1"/>
  <c r="S1370" i="1"/>
  <c r="N1370" i="1"/>
  <c r="M1370" i="1"/>
  <c r="N1369" i="1"/>
  <c r="M1369" i="1"/>
  <c r="N1368" i="1"/>
  <c r="M1368" i="1"/>
  <c r="N1367" i="1"/>
  <c r="M1367" i="1"/>
  <c r="S1366" i="1"/>
  <c r="N1366" i="1"/>
  <c r="M1366" i="1"/>
  <c r="N1365" i="1"/>
  <c r="M1365" i="1"/>
  <c r="R1362" i="1"/>
  <c r="R1363" i="1" s="1"/>
  <c r="R1364" i="1" s="1"/>
  <c r="R1365" i="1" s="1"/>
  <c r="R1366" i="1" s="1"/>
  <c r="R1367" i="1" s="1"/>
  <c r="R1368" i="1" s="1"/>
  <c r="R1369" i="1" s="1"/>
  <c r="R1370" i="1" s="1"/>
  <c r="R1371" i="1" s="1"/>
  <c r="R1372" i="1" s="1"/>
  <c r="R1373" i="1" s="1"/>
  <c r="R1374" i="1" s="1"/>
  <c r="R1375" i="1" s="1"/>
  <c r="R1376" i="1" s="1"/>
  <c r="R1377" i="1" s="1"/>
  <c r="R1378" i="1" s="1"/>
  <c r="R1379" i="1" s="1"/>
  <c r="R1380" i="1" s="1"/>
  <c r="R1381" i="1" s="1"/>
  <c r="R1382" i="1" s="1"/>
  <c r="R1383" i="1" s="1"/>
  <c r="R1384" i="1" s="1"/>
  <c r="R1385" i="1" s="1"/>
  <c r="R1386" i="1" s="1"/>
  <c r="R1387" i="1" s="1"/>
  <c r="R1388" i="1" s="1"/>
  <c r="R1389" i="1" s="1"/>
  <c r="R1390" i="1" s="1"/>
  <c r="R1391" i="1" s="1"/>
  <c r="P1362" i="1"/>
  <c r="E50" i="3" s="1"/>
  <c r="N1362" i="1"/>
  <c r="M1362" i="1"/>
  <c r="S56" i="3" l="1"/>
  <c r="AF56" i="3" s="1"/>
  <c r="R57" i="3"/>
  <c r="S57" i="3" s="1"/>
  <c r="AF57" i="3" s="1"/>
  <c r="O52" i="3"/>
  <c r="P53" i="3" s="1"/>
  <c r="Q54" i="3" s="1"/>
  <c r="R55" i="3" s="1"/>
  <c r="O51" i="3"/>
  <c r="P52" i="3" s="1"/>
  <c r="Q53" i="3" s="1"/>
  <c r="R54" i="3" s="1"/>
  <c r="H50" i="3"/>
  <c r="I50" i="3"/>
  <c r="D50" i="3"/>
  <c r="K50" i="3" s="1"/>
  <c r="N50" i="3"/>
  <c r="M50" i="3"/>
  <c r="P1363" i="1"/>
  <c r="P1364" i="1" s="1"/>
  <c r="P1365" i="1" s="1"/>
  <c r="P1366" i="1" s="1"/>
  <c r="P1367" i="1" s="1"/>
  <c r="P1368" i="1" s="1"/>
  <c r="P1369" i="1" s="1"/>
  <c r="P1370" i="1" s="1"/>
  <c r="P1371" i="1" s="1"/>
  <c r="P1372" i="1" s="1"/>
  <c r="P1373" i="1" s="1"/>
  <c r="P1374" i="1" s="1"/>
  <c r="P1375" i="1" s="1"/>
  <c r="P1376" i="1" s="1"/>
  <c r="P1377" i="1" s="1"/>
  <c r="P1378" i="1" s="1"/>
  <c r="P1379" i="1" s="1"/>
  <c r="P1380" i="1" s="1"/>
  <c r="P1381" i="1" s="1"/>
  <c r="P1382" i="1" s="1"/>
  <c r="P1383" i="1" s="1"/>
  <c r="P1384" i="1" s="1"/>
  <c r="P1385" i="1" s="1"/>
  <c r="P1386" i="1" s="1"/>
  <c r="P1387" i="1" s="1"/>
  <c r="P1388" i="1" s="1"/>
  <c r="P1389" i="1" s="1"/>
  <c r="P1390" i="1" s="1"/>
  <c r="P1391" i="1" s="1"/>
  <c r="S1364" i="1"/>
  <c r="S1368" i="1" s="1"/>
  <c r="C49" i="3"/>
  <c r="L49" i="3" s="1"/>
  <c r="AG49" i="3"/>
  <c r="W49" i="3"/>
  <c r="U49" i="3"/>
  <c r="S1332" i="1"/>
  <c r="J49" i="3" s="1"/>
  <c r="N1361" i="1"/>
  <c r="M1361" i="1"/>
  <c r="N1360" i="1"/>
  <c r="M1360" i="1"/>
  <c r="N1350" i="1"/>
  <c r="M1350" i="1"/>
  <c r="N1336" i="1"/>
  <c r="M1336" i="1"/>
  <c r="N1359" i="1"/>
  <c r="M1359" i="1"/>
  <c r="N1358" i="1"/>
  <c r="M1358" i="1"/>
  <c r="N1357" i="1"/>
  <c r="M1357" i="1"/>
  <c r="N1356" i="1"/>
  <c r="M1356" i="1"/>
  <c r="N1355" i="1"/>
  <c r="M1355" i="1"/>
  <c r="N1354" i="1"/>
  <c r="M1354" i="1"/>
  <c r="N1353" i="1"/>
  <c r="M1353" i="1"/>
  <c r="N1352" i="1"/>
  <c r="M1352" i="1"/>
  <c r="N1351" i="1"/>
  <c r="M1351" i="1"/>
  <c r="N1349" i="1"/>
  <c r="M1349" i="1"/>
  <c r="N1348" i="1"/>
  <c r="M1348" i="1"/>
  <c r="N1347" i="1"/>
  <c r="M1347" i="1"/>
  <c r="N1346" i="1"/>
  <c r="M1346" i="1"/>
  <c r="N1345" i="1"/>
  <c r="M1345" i="1"/>
  <c r="N1344" i="1"/>
  <c r="M1344" i="1"/>
  <c r="N1342" i="1"/>
  <c r="M1342" i="1"/>
  <c r="N1343" i="1"/>
  <c r="M1343" i="1"/>
  <c r="S1340" i="1"/>
  <c r="N1341" i="1"/>
  <c r="M1341" i="1"/>
  <c r="N1340" i="1"/>
  <c r="M1340" i="1"/>
  <c r="N1339" i="1"/>
  <c r="M1339" i="1"/>
  <c r="N1338" i="1"/>
  <c r="M1338" i="1"/>
  <c r="S1336" i="1"/>
  <c r="N1337" i="1"/>
  <c r="M1337" i="1"/>
  <c r="N1335" i="1"/>
  <c r="M1335" i="1"/>
  <c r="N1334" i="1"/>
  <c r="M1334" i="1"/>
  <c r="Q1333" i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N1333" i="1"/>
  <c r="M1333" i="1"/>
  <c r="B1333" i="1"/>
  <c r="B1334" i="1" s="1"/>
  <c r="B1335" i="1" s="1"/>
  <c r="B1336" i="1" s="1"/>
  <c r="B1337" i="1" s="1"/>
  <c r="B1338" i="1" s="1"/>
  <c r="B1339" i="1" s="1"/>
  <c r="B1340" i="1" s="1"/>
  <c r="B1341" i="1" s="1"/>
  <c r="B1342" i="1" s="1"/>
  <c r="B1343" i="1" s="1"/>
  <c r="B1344" i="1" s="1"/>
  <c r="B1345" i="1" s="1"/>
  <c r="B1346" i="1" s="1"/>
  <c r="B1347" i="1" s="1"/>
  <c r="B1348" i="1" s="1"/>
  <c r="B1349" i="1" s="1"/>
  <c r="B1350" i="1" s="1"/>
  <c r="B1351" i="1" s="1"/>
  <c r="B1352" i="1" s="1"/>
  <c r="B1353" i="1" s="1"/>
  <c r="B1354" i="1" s="1"/>
  <c r="B1355" i="1" s="1"/>
  <c r="B1356" i="1" s="1"/>
  <c r="B1357" i="1" s="1"/>
  <c r="B1358" i="1" s="1"/>
  <c r="B1359" i="1" s="1"/>
  <c r="B1360" i="1" s="1"/>
  <c r="B1361" i="1" s="1"/>
  <c r="R1332" i="1"/>
  <c r="R1333" i="1" s="1"/>
  <c r="R1334" i="1" s="1"/>
  <c r="R1335" i="1" s="1"/>
  <c r="R1336" i="1" s="1"/>
  <c r="R1337" i="1" s="1"/>
  <c r="R1338" i="1" s="1"/>
  <c r="R1339" i="1" s="1"/>
  <c r="R1340" i="1" s="1"/>
  <c r="R1341" i="1" s="1"/>
  <c r="R1342" i="1" s="1"/>
  <c r="R1343" i="1" s="1"/>
  <c r="R1344" i="1" s="1"/>
  <c r="R1345" i="1" s="1"/>
  <c r="R1346" i="1" s="1"/>
  <c r="R1347" i="1" s="1"/>
  <c r="R1348" i="1" s="1"/>
  <c r="R1349" i="1" s="1"/>
  <c r="R1350" i="1" s="1"/>
  <c r="R1351" i="1" s="1"/>
  <c r="R1352" i="1" s="1"/>
  <c r="R1353" i="1" s="1"/>
  <c r="R1354" i="1" s="1"/>
  <c r="R1355" i="1" s="1"/>
  <c r="R1356" i="1" s="1"/>
  <c r="R1357" i="1" s="1"/>
  <c r="R1358" i="1" s="1"/>
  <c r="R1359" i="1" s="1"/>
  <c r="R1360" i="1" s="1"/>
  <c r="R1361" i="1" s="1"/>
  <c r="P1332" i="1"/>
  <c r="P1333" i="1" s="1"/>
  <c r="P1334" i="1" s="1"/>
  <c r="P1335" i="1" s="1"/>
  <c r="P1336" i="1" s="1"/>
  <c r="P1337" i="1" s="1"/>
  <c r="P1338" i="1" s="1"/>
  <c r="P1339" i="1" s="1"/>
  <c r="P1340" i="1" s="1"/>
  <c r="P1341" i="1" s="1"/>
  <c r="P1342" i="1" s="1"/>
  <c r="P1343" i="1" s="1"/>
  <c r="P1344" i="1" s="1"/>
  <c r="P1345" i="1" s="1"/>
  <c r="P1346" i="1" s="1"/>
  <c r="P1347" i="1" s="1"/>
  <c r="P1348" i="1" s="1"/>
  <c r="P1349" i="1" s="1"/>
  <c r="P1350" i="1" s="1"/>
  <c r="P1351" i="1" s="1"/>
  <c r="P1352" i="1" s="1"/>
  <c r="P1353" i="1" s="1"/>
  <c r="P1354" i="1" s="1"/>
  <c r="P1355" i="1" s="1"/>
  <c r="P1356" i="1" s="1"/>
  <c r="P1357" i="1" s="1"/>
  <c r="P1358" i="1" s="1"/>
  <c r="P1359" i="1" s="1"/>
  <c r="P1360" i="1" s="1"/>
  <c r="P1361" i="1" s="1"/>
  <c r="N1332" i="1"/>
  <c r="M1332" i="1"/>
  <c r="O50" i="3" l="1"/>
  <c r="E49" i="3"/>
  <c r="I49" i="3" s="1"/>
  <c r="D49" i="3"/>
  <c r="S1334" i="1"/>
  <c r="S1338" i="1" s="1"/>
  <c r="S1302" i="1"/>
  <c r="N1320" i="1"/>
  <c r="M1320" i="1"/>
  <c r="N1328" i="1"/>
  <c r="M1328" i="1"/>
  <c r="P51" i="3" l="1"/>
  <c r="N49" i="3"/>
  <c r="K49" i="3"/>
  <c r="M49" i="3"/>
  <c r="H49" i="3"/>
  <c r="P1302" i="1"/>
  <c r="P1303" i="1" s="1"/>
  <c r="P1304" i="1" s="1"/>
  <c r="P1305" i="1" s="1"/>
  <c r="P1306" i="1" s="1"/>
  <c r="P1307" i="1" s="1"/>
  <c r="P1308" i="1" s="1"/>
  <c r="P1309" i="1" s="1"/>
  <c r="P1310" i="1" s="1"/>
  <c r="P1311" i="1" s="1"/>
  <c r="P1312" i="1" s="1"/>
  <c r="P1313" i="1" s="1"/>
  <c r="P1314" i="1" s="1"/>
  <c r="P1315" i="1" s="1"/>
  <c r="P1316" i="1" s="1"/>
  <c r="P1317" i="1" s="1"/>
  <c r="P1318" i="1" s="1"/>
  <c r="P1319" i="1" s="1"/>
  <c r="P1320" i="1" s="1"/>
  <c r="P1321" i="1" s="1"/>
  <c r="P1322" i="1" s="1"/>
  <c r="P1323" i="1" s="1"/>
  <c r="P1324" i="1" s="1"/>
  <c r="P1325" i="1" s="1"/>
  <c r="P1326" i="1" s="1"/>
  <c r="P1327" i="1" s="1"/>
  <c r="P1328" i="1" s="1"/>
  <c r="P1329" i="1" s="1"/>
  <c r="P1330" i="1" s="1"/>
  <c r="P1331" i="1" s="1"/>
  <c r="Q1303" i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R1302" i="1"/>
  <c r="R1303" i="1" s="1"/>
  <c r="R1304" i="1" s="1"/>
  <c r="R1305" i="1" s="1"/>
  <c r="R1306" i="1" s="1"/>
  <c r="R1307" i="1" s="1"/>
  <c r="R1308" i="1" s="1"/>
  <c r="R1309" i="1" s="1"/>
  <c r="R1310" i="1" s="1"/>
  <c r="R1311" i="1" s="1"/>
  <c r="R1312" i="1" s="1"/>
  <c r="R1313" i="1" s="1"/>
  <c r="R1314" i="1" s="1"/>
  <c r="R1315" i="1" s="1"/>
  <c r="R1316" i="1" s="1"/>
  <c r="R1317" i="1" s="1"/>
  <c r="R1318" i="1" s="1"/>
  <c r="R1319" i="1" s="1"/>
  <c r="R1320" i="1" s="1"/>
  <c r="R1321" i="1" s="1"/>
  <c r="R1322" i="1" s="1"/>
  <c r="R1323" i="1" s="1"/>
  <c r="R1324" i="1" s="1"/>
  <c r="R1325" i="1" s="1"/>
  <c r="R1326" i="1" s="1"/>
  <c r="R1327" i="1" s="1"/>
  <c r="R1328" i="1" s="1"/>
  <c r="R1329" i="1" s="1"/>
  <c r="R1330" i="1" s="1"/>
  <c r="R1331" i="1" s="1"/>
  <c r="H413" i="1"/>
  <c r="H414" i="1" s="1"/>
  <c r="H415" i="1" s="1"/>
  <c r="H416" i="1" s="1"/>
  <c r="H417" i="1" s="1"/>
  <c r="H418" i="1" s="1"/>
  <c r="H419" i="1" s="1"/>
  <c r="H420" i="1" s="1"/>
  <c r="H421" i="1" s="1"/>
  <c r="H422" i="1" s="1"/>
  <c r="H423" i="1" s="1"/>
  <c r="H424" i="1" s="1"/>
  <c r="H425" i="1" s="1"/>
  <c r="H426" i="1" s="1"/>
  <c r="H427" i="1" s="1"/>
  <c r="H428" i="1" s="1"/>
  <c r="H429" i="1" s="1"/>
  <c r="H430" i="1" s="1"/>
  <c r="H431" i="1" s="1"/>
  <c r="H432" i="1" s="1"/>
  <c r="H433" i="1" s="1"/>
  <c r="H434" i="1" s="1"/>
  <c r="H435" i="1" s="1"/>
  <c r="H436" i="1" s="1"/>
  <c r="H437" i="1" s="1"/>
  <c r="H438" i="1" s="1"/>
  <c r="H439" i="1" s="1"/>
  <c r="H440" i="1" s="1"/>
  <c r="H441" i="1" s="1"/>
  <c r="H442" i="1" s="1"/>
  <c r="H443" i="1" s="1"/>
  <c r="H444" i="1" s="1"/>
  <c r="H445" i="1" s="1"/>
  <c r="H446" i="1" s="1"/>
  <c r="H447" i="1" s="1"/>
  <c r="H448" i="1" s="1"/>
  <c r="H449" i="1" s="1"/>
  <c r="H450" i="1" s="1"/>
  <c r="H451" i="1" s="1"/>
  <c r="H452" i="1" s="1"/>
  <c r="H453" i="1" s="1"/>
  <c r="H454" i="1" s="1"/>
  <c r="H455" i="1" s="1"/>
  <c r="H456" i="1" s="1"/>
  <c r="H457" i="1" s="1"/>
  <c r="H458" i="1" s="1"/>
  <c r="H459" i="1" s="1"/>
  <c r="H460" i="1" s="1"/>
  <c r="H461" i="1" s="1"/>
  <c r="H462" i="1" s="1"/>
  <c r="H463" i="1" s="1"/>
  <c r="H464" i="1" s="1"/>
  <c r="H465" i="1" s="1"/>
  <c r="H466" i="1" s="1"/>
  <c r="H467" i="1" s="1"/>
  <c r="H468" i="1" s="1"/>
  <c r="H469" i="1" s="1"/>
  <c r="H470" i="1" s="1"/>
  <c r="H471" i="1" s="1"/>
  <c r="H472" i="1" s="1"/>
  <c r="H473" i="1" s="1"/>
  <c r="H474" i="1" s="1"/>
  <c r="H475" i="1" s="1"/>
  <c r="H476" i="1" s="1"/>
  <c r="H477" i="1" s="1"/>
  <c r="H478" i="1" s="1"/>
  <c r="H479" i="1" s="1"/>
  <c r="H480" i="1" s="1"/>
  <c r="H481" i="1" s="1"/>
  <c r="H482" i="1" s="1"/>
  <c r="H483" i="1" s="1"/>
  <c r="H484" i="1" s="1"/>
  <c r="H485" i="1" s="1"/>
  <c r="H486" i="1" s="1"/>
  <c r="H487" i="1" s="1"/>
  <c r="H488" i="1" s="1"/>
  <c r="H489" i="1" s="1"/>
  <c r="H490" i="1" s="1"/>
  <c r="H491" i="1" s="1"/>
  <c r="H492" i="1" s="1"/>
  <c r="H493" i="1" s="1"/>
  <c r="H494" i="1" s="1"/>
  <c r="H495" i="1" s="1"/>
  <c r="H496" i="1" s="1"/>
  <c r="H497" i="1" s="1"/>
  <c r="H498" i="1" s="1"/>
  <c r="H499" i="1" s="1"/>
  <c r="H500" i="1" s="1"/>
  <c r="H501" i="1" s="1"/>
  <c r="H502" i="1" s="1"/>
  <c r="H503" i="1" s="1"/>
  <c r="H504" i="1" s="1"/>
  <c r="H505" i="1" s="1"/>
  <c r="H506" i="1" s="1"/>
  <c r="H507" i="1" s="1"/>
  <c r="H508" i="1" s="1"/>
  <c r="H509" i="1" s="1"/>
  <c r="H510" i="1" s="1"/>
  <c r="H511" i="1" s="1"/>
  <c r="H512" i="1" s="1"/>
  <c r="H513" i="1" s="1"/>
  <c r="H514" i="1" s="1"/>
  <c r="H515" i="1" s="1"/>
  <c r="H516" i="1" s="1"/>
  <c r="H517" i="1" s="1"/>
  <c r="H518" i="1" s="1"/>
  <c r="H519" i="1" s="1"/>
  <c r="H520" i="1" s="1"/>
  <c r="H521" i="1" s="1"/>
  <c r="H522" i="1" s="1"/>
  <c r="H523" i="1" s="1"/>
  <c r="H524" i="1" s="1"/>
  <c r="H525" i="1" s="1"/>
  <c r="H526" i="1" s="1"/>
  <c r="H527" i="1" s="1"/>
  <c r="H528" i="1" s="1"/>
  <c r="H529" i="1" s="1"/>
  <c r="H530" i="1" s="1"/>
  <c r="H531" i="1" s="1"/>
  <c r="H532" i="1" s="1"/>
  <c r="H533" i="1" s="1"/>
  <c r="H534" i="1" s="1"/>
  <c r="H535" i="1" s="1"/>
  <c r="H536" i="1" s="1"/>
  <c r="H537" i="1" s="1"/>
  <c r="H538" i="1" s="1"/>
  <c r="H539" i="1" s="1"/>
  <c r="H540" i="1" s="1"/>
  <c r="H541" i="1" s="1"/>
  <c r="H542" i="1" s="1"/>
  <c r="H543" i="1" s="1"/>
  <c r="H544" i="1" s="1"/>
  <c r="H545" i="1" s="1"/>
  <c r="H546" i="1" s="1"/>
  <c r="H547" i="1" s="1"/>
  <c r="H548" i="1" s="1"/>
  <c r="H549" i="1" s="1"/>
  <c r="H550" i="1" s="1"/>
  <c r="H551" i="1" s="1"/>
  <c r="H552" i="1" s="1"/>
  <c r="H553" i="1" s="1"/>
  <c r="H554" i="1" s="1"/>
  <c r="H555" i="1" s="1"/>
  <c r="H556" i="1" s="1"/>
  <c r="H557" i="1" s="1"/>
  <c r="H558" i="1" s="1"/>
  <c r="H559" i="1" s="1"/>
  <c r="H560" i="1" s="1"/>
  <c r="H561" i="1" s="1"/>
  <c r="H562" i="1" s="1"/>
  <c r="H563" i="1" s="1"/>
  <c r="H564" i="1" s="1"/>
  <c r="H565" i="1" s="1"/>
  <c r="H566" i="1" s="1"/>
  <c r="H567" i="1" s="1"/>
  <c r="H568" i="1" s="1"/>
  <c r="H569" i="1" s="1"/>
  <c r="H570" i="1" s="1"/>
  <c r="H571" i="1" s="1"/>
  <c r="H572" i="1" s="1"/>
  <c r="H573" i="1" s="1"/>
  <c r="H574" i="1" s="1"/>
  <c r="H575" i="1" s="1"/>
  <c r="H576" i="1" s="1"/>
  <c r="H577" i="1" s="1"/>
  <c r="H578" i="1" s="1"/>
  <c r="H579" i="1" s="1"/>
  <c r="H580" i="1" s="1"/>
  <c r="H581" i="1" s="1"/>
  <c r="H582" i="1" s="1"/>
  <c r="H583" i="1" s="1"/>
  <c r="H584" i="1" s="1"/>
  <c r="H585" i="1" s="1"/>
  <c r="H586" i="1" s="1"/>
  <c r="H587" i="1" s="1"/>
  <c r="H588" i="1" s="1"/>
  <c r="H589" i="1" s="1"/>
  <c r="H590" i="1" s="1"/>
  <c r="H591" i="1" s="1"/>
  <c r="H592" i="1" s="1"/>
  <c r="H593" i="1" s="1"/>
  <c r="H594" i="1" s="1"/>
  <c r="H595" i="1" s="1"/>
  <c r="H596" i="1" s="1"/>
  <c r="H597" i="1" s="1"/>
  <c r="H598" i="1" s="1"/>
  <c r="H599" i="1" s="1"/>
  <c r="H600" i="1" s="1"/>
  <c r="H601" i="1" s="1"/>
  <c r="H602" i="1" s="1"/>
  <c r="H603" i="1" s="1"/>
  <c r="H604" i="1" s="1"/>
  <c r="H605" i="1" s="1"/>
  <c r="H606" i="1" s="1"/>
  <c r="H607" i="1" s="1"/>
  <c r="H608" i="1" s="1"/>
  <c r="H609" i="1" s="1"/>
  <c r="H610" i="1" s="1"/>
  <c r="H611" i="1" s="1"/>
  <c r="H612" i="1" s="1"/>
  <c r="H613" i="1" s="1"/>
  <c r="H614" i="1" s="1"/>
  <c r="H615" i="1" s="1"/>
  <c r="H616" i="1" s="1"/>
  <c r="H617" i="1" s="1"/>
  <c r="H618" i="1" s="1"/>
  <c r="H619" i="1" s="1"/>
  <c r="H620" i="1" s="1"/>
  <c r="H621" i="1" s="1"/>
  <c r="H622" i="1" s="1"/>
  <c r="H623" i="1" s="1"/>
  <c r="H624" i="1" s="1"/>
  <c r="H625" i="1" s="1"/>
  <c r="H626" i="1" s="1"/>
  <c r="H627" i="1" s="1"/>
  <c r="H628" i="1" s="1"/>
  <c r="H629" i="1" s="1"/>
  <c r="H630" i="1" s="1"/>
  <c r="H631" i="1" s="1"/>
  <c r="H632" i="1" s="1"/>
  <c r="H633" i="1" s="1"/>
  <c r="H634" i="1" s="1"/>
  <c r="H635" i="1" s="1"/>
  <c r="H636" i="1" s="1"/>
  <c r="H637" i="1" s="1"/>
  <c r="H638" i="1" s="1"/>
  <c r="H639" i="1" s="1"/>
  <c r="H640" i="1" s="1"/>
  <c r="H641" i="1" s="1"/>
  <c r="H642" i="1" s="1"/>
  <c r="H643" i="1" s="1"/>
  <c r="H644" i="1" s="1"/>
  <c r="H645" i="1" s="1"/>
  <c r="H646" i="1" s="1"/>
  <c r="H647" i="1" s="1"/>
  <c r="H648" i="1" s="1"/>
  <c r="H649" i="1" s="1"/>
  <c r="H650" i="1" s="1"/>
  <c r="H651" i="1" s="1"/>
  <c r="H652" i="1" s="1"/>
  <c r="H653" i="1" s="1"/>
  <c r="H654" i="1" s="1"/>
  <c r="H655" i="1" s="1"/>
  <c r="H656" i="1" s="1"/>
  <c r="H657" i="1" s="1"/>
  <c r="H658" i="1" s="1"/>
  <c r="H659" i="1" s="1"/>
  <c r="H660" i="1" s="1"/>
  <c r="H661" i="1" s="1"/>
  <c r="H662" i="1" s="1"/>
  <c r="H663" i="1" s="1"/>
  <c r="H664" i="1" s="1"/>
  <c r="H665" i="1" s="1"/>
  <c r="H666" i="1" s="1"/>
  <c r="H667" i="1" s="1"/>
  <c r="H668" i="1" s="1"/>
  <c r="H669" i="1" s="1"/>
  <c r="H670" i="1" s="1"/>
  <c r="H671" i="1" s="1"/>
  <c r="H672" i="1" s="1"/>
  <c r="H673" i="1" s="1"/>
  <c r="H674" i="1" s="1"/>
  <c r="H675" i="1" s="1"/>
  <c r="H676" i="1" s="1"/>
  <c r="H677" i="1" s="1"/>
  <c r="H678" i="1" s="1"/>
  <c r="H679" i="1" s="1"/>
  <c r="H680" i="1" s="1"/>
  <c r="H681" i="1" s="1"/>
  <c r="H682" i="1" s="1"/>
  <c r="H683" i="1" s="1"/>
  <c r="H684" i="1" s="1"/>
  <c r="H685" i="1" s="1"/>
  <c r="H686" i="1" s="1"/>
  <c r="H687" i="1" s="1"/>
  <c r="H688" i="1" s="1"/>
  <c r="H689" i="1" s="1"/>
  <c r="H690" i="1" s="1"/>
  <c r="H691" i="1" s="1"/>
  <c r="H692" i="1" s="1"/>
  <c r="H693" i="1" s="1"/>
  <c r="H694" i="1" s="1"/>
  <c r="H695" i="1" s="1"/>
  <c r="H696" i="1" s="1"/>
  <c r="H697" i="1" s="1"/>
  <c r="H698" i="1" s="1"/>
  <c r="H699" i="1" s="1"/>
  <c r="H700" i="1" s="1"/>
  <c r="H701" i="1" s="1"/>
  <c r="H702" i="1" s="1"/>
  <c r="H703" i="1" s="1"/>
  <c r="H704" i="1" s="1"/>
  <c r="H705" i="1" s="1"/>
  <c r="H706" i="1" s="1"/>
  <c r="H707" i="1" s="1"/>
  <c r="H708" i="1" s="1"/>
  <c r="H709" i="1" s="1"/>
  <c r="H710" i="1" s="1"/>
  <c r="H711" i="1" s="1"/>
  <c r="H712" i="1" s="1"/>
  <c r="H713" i="1" s="1"/>
  <c r="H714" i="1" s="1"/>
  <c r="H715" i="1" s="1"/>
  <c r="H716" i="1" s="1"/>
  <c r="H717" i="1" s="1"/>
  <c r="H718" i="1" s="1"/>
  <c r="H719" i="1" s="1"/>
  <c r="H720" i="1" s="1"/>
  <c r="H721" i="1" s="1"/>
  <c r="H722" i="1" s="1"/>
  <c r="H723" i="1" s="1"/>
  <c r="H724" i="1" s="1"/>
  <c r="H725" i="1" s="1"/>
  <c r="H726" i="1" s="1"/>
  <c r="H727" i="1" s="1"/>
  <c r="H728" i="1" s="1"/>
  <c r="H729" i="1" s="1"/>
  <c r="H730" i="1" s="1"/>
  <c r="H731" i="1" s="1"/>
  <c r="H732" i="1" s="1"/>
  <c r="H733" i="1" s="1"/>
  <c r="H734" i="1" s="1"/>
  <c r="H735" i="1" s="1"/>
  <c r="H736" i="1" s="1"/>
  <c r="H737" i="1" s="1"/>
  <c r="H738" i="1" s="1"/>
  <c r="H739" i="1" s="1"/>
  <c r="H740" i="1" s="1"/>
  <c r="H741" i="1" s="1"/>
  <c r="H742" i="1" s="1"/>
  <c r="H743" i="1" s="1"/>
  <c r="H744" i="1" s="1"/>
  <c r="H745" i="1" s="1"/>
  <c r="H746" i="1" s="1"/>
  <c r="H747" i="1" s="1"/>
  <c r="H748" i="1" s="1"/>
  <c r="H749" i="1" s="1"/>
  <c r="H750" i="1" s="1"/>
  <c r="H751" i="1" s="1"/>
  <c r="H752" i="1" s="1"/>
  <c r="H753" i="1" s="1"/>
  <c r="H754" i="1" s="1"/>
  <c r="H755" i="1" s="1"/>
  <c r="H756" i="1" s="1"/>
  <c r="H757" i="1" s="1"/>
  <c r="H758" i="1" s="1"/>
  <c r="H759" i="1" s="1"/>
  <c r="H760" i="1" s="1"/>
  <c r="H761" i="1" s="1"/>
  <c r="H762" i="1" s="1"/>
  <c r="H763" i="1" s="1"/>
  <c r="H764" i="1" s="1"/>
  <c r="H765" i="1" s="1"/>
  <c r="H766" i="1" s="1"/>
  <c r="H767" i="1" s="1"/>
  <c r="H768" i="1" s="1"/>
  <c r="H769" i="1" s="1"/>
  <c r="H770" i="1" s="1"/>
  <c r="H771" i="1" s="1"/>
  <c r="H772" i="1" s="1"/>
  <c r="H773" i="1" s="1"/>
  <c r="H774" i="1" s="1"/>
  <c r="H775" i="1" s="1"/>
  <c r="H776" i="1" s="1"/>
  <c r="H777" i="1" s="1"/>
  <c r="H778" i="1" s="1"/>
  <c r="H779" i="1" s="1"/>
  <c r="H780" i="1" s="1"/>
  <c r="H781" i="1" s="1"/>
  <c r="H782" i="1" s="1"/>
  <c r="H783" i="1" s="1"/>
  <c r="H784" i="1" s="1"/>
  <c r="H785" i="1" s="1"/>
  <c r="H786" i="1" s="1"/>
  <c r="H787" i="1" s="1"/>
  <c r="H788" i="1" s="1"/>
  <c r="H789" i="1" s="1"/>
  <c r="H790" i="1" s="1"/>
  <c r="H791" i="1" s="1"/>
  <c r="H792" i="1" s="1"/>
  <c r="H793" i="1" s="1"/>
  <c r="H794" i="1" s="1"/>
  <c r="H795" i="1" s="1"/>
  <c r="H796" i="1" s="1"/>
  <c r="H797" i="1" s="1"/>
  <c r="H798" i="1" s="1"/>
  <c r="H799" i="1" s="1"/>
  <c r="H800" i="1" s="1"/>
  <c r="H801" i="1" s="1"/>
  <c r="H802" i="1" s="1"/>
  <c r="H803" i="1" s="1"/>
  <c r="H804" i="1" s="1"/>
  <c r="H805" i="1" s="1"/>
  <c r="H806" i="1" s="1"/>
  <c r="H807" i="1" s="1"/>
  <c r="H808" i="1" s="1"/>
  <c r="H809" i="1" s="1"/>
  <c r="H810" i="1" s="1"/>
  <c r="H811" i="1" s="1"/>
  <c r="H812" i="1" s="1"/>
  <c r="H813" i="1" s="1"/>
  <c r="H814" i="1" s="1"/>
  <c r="H815" i="1" s="1"/>
  <c r="H816" i="1" s="1"/>
  <c r="H817" i="1" s="1"/>
  <c r="H818" i="1" s="1"/>
  <c r="H819" i="1" s="1"/>
  <c r="H820" i="1" s="1"/>
  <c r="H821" i="1" s="1"/>
  <c r="H822" i="1" s="1"/>
  <c r="H823" i="1" s="1"/>
  <c r="H824" i="1" s="1"/>
  <c r="H825" i="1" s="1"/>
  <c r="H826" i="1" s="1"/>
  <c r="H827" i="1" s="1"/>
  <c r="H828" i="1" s="1"/>
  <c r="H829" i="1" s="1"/>
  <c r="H830" i="1" s="1"/>
  <c r="H831" i="1" s="1"/>
  <c r="H832" i="1" s="1"/>
  <c r="H833" i="1" s="1"/>
  <c r="H834" i="1" s="1"/>
  <c r="H835" i="1" s="1"/>
  <c r="H836" i="1" s="1"/>
  <c r="H837" i="1" s="1"/>
  <c r="H838" i="1" s="1"/>
  <c r="H839" i="1" s="1"/>
  <c r="H840" i="1" s="1"/>
  <c r="H841" i="1" s="1"/>
  <c r="H842" i="1" s="1"/>
  <c r="H843" i="1" s="1"/>
  <c r="H844" i="1" s="1"/>
  <c r="H845" i="1" s="1"/>
  <c r="H846" i="1" s="1"/>
  <c r="H847" i="1" s="1"/>
  <c r="H848" i="1" s="1"/>
  <c r="H849" i="1" s="1"/>
  <c r="H850" i="1" s="1"/>
  <c r="H851" i="1" s="1"/>
  <c r="H852" i="1" s="1"/>
  <c r="H853" i="1" s="1"/>
  <c r="H854" i="1" s="1"/>
  <c r="H855" i="1" s="1"/>
  <c r="H856" i="1" s="1"/>
  <c r="H857" i="1" s="1"/>
  <c r="H858" i="1" s="1"/>
  <c r="H859" i="1" s="1"/>
  <c r="H860" i="1" s="1"/>
  <c r="H861" i="1" s="1"/>
  <c r="H862" i="1" s="1"/>
  <c r="H863" i="1" s="1"/>
  <c r="H864" i="1" s="1"/>
  <c r="H865" i="1" s="1"/>
  <c r="H866" i="1" s="1"/>
  <c r="H867" i="1" s="1"/>
  <c r="H868" i="1" s="1"/>
  <c r="H869" i="1" s="1"/>
  <c r="H870" i="1" s="1"/>
  <c r="H871" i="1" s="1"/>
  <c r="H872" i="1" s="1"/>
  <c r="H873" i="1" s="1"/>
  <c r="H874" i="1" s="1"/>
  <c r="H875" i="1" s="1"/>
  <c r="H876" i="1" s="1"/>
  <c r="H877" i="1" s="1"/>
  <c r="H878" i="1" s="1"/>
  <c r="H879" i="1" s="1"/>
  <c r="H880" i="1" s="1"/>
  <c r="H881" i="1" s="1"/>
  <c r="H882" i="1" s="1"/>
  <c r="H883" i="1" s="1"/>
  <c r="H884" i="1" s="1"/>
  <c r="H885" i="1" s="1"/>
  <c r="H886" i="1" s="1"/>
  <c r="H887" i="1" s="1"/>
  <c r="H888" i="1" s="1"/>
  <c r="H889" i="1" s="1"/>
  <c r="H890" i="1" s="1"/>
  <c r="H891" i="1" s="1"/>
  <c r="H892" i="1" s="1"/>
  <c r="H893" i="1" s="1"/>
  <c r="H894" i="1" s="1"/>
  <c r="H895" i="1" s="1"/>
  <c r="H896" i="1" s="1"/>
  <c r="H897" i="1" s="1"/>
  <c r="H898" i="1" s="1"/>
  <c r="H899" i="1" s="1"/>
  <c r="H900" i="1" s="1"/>
  <c r="H901" i="1" s="1"/>
  <c r="H902" i="1" s="1"/>
  <c r="H903" i="1" s="1"/>
  <c r="H904" i="1" s="1"/>
  <c r="H905" i="1" s="1"/>
  <c r="H906" i="1" s="1"/>
  <c r="H907" i="1" s="1"/>
  <c r="H908" i="1" s="1"/>
  <c r="H909" i="1" s="1"/>
  <c r="H910" i="1" s="1"/>
  <c r="H911" i="1" s="1"/>
  <c r="H912" i="1" s="1"/>
  <c r="H913" i="1" s="1"/>
  <c r="H914" i="1" s="1"/>
  <c r="H915" i="1" s="1"/>
  <c r="H916" i="1" s="1"/>
  <c r="H917" i="1" s="1"/>
  <c r="H918" i="1" s="1"/>
  <c r="H919" i="1" s="1"/>
  <c r="H920" i="1" s="1"/>
  <c r="H921" i="1" s="1"/>
  <c r="H922" i="1" s="1"/>
  <c r="H923" i="1" s="1"/>
  <c r="H924" i="1" s="1"/>
  <c r="H925" i="1" s="1"/>
  <c r="H926" i="1" s="1"/>
  <c r="H927" i="1" s="1"/>
  <c r="H928" i="1" s="1"/>
  <c r="H929" i="1" s="1"/>
  <c r="H930" i="1" s="1"/>
  <c r="H931" i="1" s="1"/>
  <c r="H932" i="1" s="1"/>
  <c r="H933" i="1" s="1"/>
  <c r="H934" i="1" s="1"/>
  <c r="H935" i="1" s="1"/>
  <c r="H936" i="1" s="1"/>
  <c r="H937" i="1" s="1"/>
  <c r="H938" i="1" s="1"/>
  <c r="H939" i="1" s="1"/>
  <c r="H940" i="1" s="1"/>
  <c r="H941" i="1" s="1"/>
  <c r="H942" i="1" s="1"/>
  <c r="H943" i="1" s="1"/>
  <c r="H944" i="1" s="1"/>
  <c r="H945" i="1" s="1"/>
  <c r="H946" i="1" s="1"/>
  <c r="H947" i="1" s="1"/>
  <c r="H948" i="1" s="1"/>
  <c r="H949" i="1" s="1"/>
  <c r="H950" i="1" s="1"/>
  <c r="H951" i="1" s="1"/>
  <c r="H952" i="1" s="1"/>
  <c r="H953" i="1" s="1"/>
  <c r="H954" i="1" s="1"/>
  <c r="H955" i="1" s="1"/>
  <c r="H956" i="1" s="1"/>
  <c r="H957" i="1" s="1"/>
  <c r="H958" i="1" s="1"/>
  <c r="H959" i="1" s="1"/>
  <c r="H960" i="1" s="1"/>
  <c r="H961" i="1" s="1"/>
  <c r="H962" i="1" s="1"/>
  <c r="H963" i="1" s="1"/>
  <c r="H964" i="1" s="1"/>
  <c r="H965" i="1" s="1"/>
  <c r="H966" i="1" s="1"/>
  <c r="H967" i="1" s="1"/>
  <c r="H968" i="1" s="1"/>
  <c r="H969" i="1" s="1"/>
  <c r="H970" i="1" s="1"/>
  <c r="H971" i="1" s="1"/>
  <c r="H972" i="1" s="1"/>
  <c r="H973" i="1" s="1"/>
  <c r="H974" i="1" s="1"/>
  <c r="H975" i="1" s="1"/>
  <c r="H976" i="1" s="1"/>
  <c r="H977" i="1" s="1"/>
  <c r="H978" i="1" s="1"/>
  <c r="H979" i="1" s="1"/>
  <c r="H980" i="1" s="1"/>
  <c r="H981" i="1" s="1"/>
  <c r="H982" i="1" s="1"/>
  <c r="H983" i="1" s="1"/>
  <c r="H984" i="1" s="1"/>
  <c r="H985" i="1" s="1"/>
  <c r="H986" i="1" s="1"/>
  <c r="H987" i="1" s="1"/>
  <c r="H988" i="1" s="1"/>
  <c r="H989" i="1" s="1"/>
  <c r="H990" i="1" s="1"/>
  <c r="H991" i="1" s="1"/>
  <c r="H992" i="1" s="1"/>
  <c r="H993" i="1" s="1"/>
  <c r="H994" i="1" s="1"/>
  <c r="H995" i="1" s="1"/>
  <c r="H996" i="1" s="1"/>
  <c r="H997" i="1" s="1"/>
  <c r="H998" i="1" s="1"/>
  <c r="H999" i="1" s="1"/>
  <c r="H1000" i="1" s="1"/>
  <c r="H1001" i="1" s="1"/>
  <c r="H1002" i="1" s="1"/>
  <c r="H1003" i="1" s="1"/>
  <c r="H1004" i="1" s="1"/>
  <c r="H1005" i="1" s="1"/>
  <c r="H1006" i="1" s="1"/>
  <c r="H1007" i="1" s="1"/>
  <c r="H1008" i="1" s="1"/>
  <c r="H1009" i="1" s="1"/>
  <c r="H1010" i="1" s="1"/>
  <c r="H1011" i="1" s="1"/>
  <c r="H1012" i="1" s="1"/>
  <c r="H1013" i="1" s="1"/>
  <c r="H1014" i="1" s="1"/>
  <c r="H1015" i="1" s="1"/>
  <c r="H1016" i="1" s="1"/>
  <c r="H1017" i="1" s="1"/>
  <c r="H1018" i="1" s="1"/>
  <c r="H1019" i="1" s="1"/>
  <c r="H1020" i="1" s="1"/>
  <c r="H1021" i="1" s="1"/>
  <c r="H1022" i="1" s="1"/>
  <c r="H1023" i="1" s="1"/>
  <c r="H1024" i="1" s="1"/>
  <c r="H1025" i="1" s="1"/>
  <c r="H1026" i="1" s="1"/>
  <c r="H1027" i="1" s="1"/>
  <c r="H1028" i="1" s="1"/>
  <c r="H1029" i="1" s="1"/>
  <c r="H1030" i="1" s="1"/>
  <c r="H1031" i="1" s="1"/>
  <c r="H1032" i="1" s="1"/>
  <c r="H1033" i="1" s="1"/>
  <c r="H1034" i="1" s="1"/>
  <c r="H1035" i="1" s="1"/>
  <c r="H1036" i="1" s="1"/>
  <c r="H1037" i="1" s="1"/>
  <c r="H1038" i="1" s="1"/>
  <c r="H1039" i="1" s="1"/>
  <c r="H1040" i="1" s="1"/>
  <c r="H1041" i="1" s="1"/>
  <c r="H1042" i="1" s="1"/>
  <c r="H1043" i="1" s="1"/>
  <c r="H1044" i="1" s="1"/>
  <c r="H1045" i="1" s="1"/>
  <c r="H1046" i="1" s="1"/>
  <c r="H1047" i="1" s="1"/>
  <c r="H1048" i="1" s="1"/>
  <c r="H1049" i="1" s="1"/>
  <c r="H1050" i="1" s="1"/>
  <c r="H1051" i="1" s="1"/>
  <c r="H1052" i="1" s="1"/>
  <c r="H1053" i="1" s="1"/>
  <c r="H1054" i="1" s="1"/>
  <c r="H1055" i="1" s="1"/>
  <c r="H1056" i="1" s="1"/>
  <c r="H1057" i="1" s="1"/>
  <c r="H1058" i="1" s="1"/>
  <c r="H1059" i="1" s="1"/>
  <c r="A386" i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2" i="1" s="1"/>
  <c r="A1601" i="1" s="1"/>
  <c r="A1603" i="1" s="1"/>
  <c r="A1604" i="1" s="1"/>
  <c r="B1303" i="1"/>
  <c r="B1304" i="1" s="1"/>
  <c r="B1305" i="1" s="1"/>
  <c r="B1306" i="1" s="1"/>
  <c r="B1307" i="1" s="1"/>
  <c r="B1308" i="1" s="1"/>
  <c r="B1309" i="1" s="1"/>
  <c r="B1310" i="1" s="1"/>
  <c r="B1311" i="1" s="1"/>
  <c r="B1312" i="1" s="1"/>
  <c r="B1313" i="1" s="1"/>
  <c r="B1314" i="1" s="1"/>
  <c r="B1315" i="1" s="1"/>
  <c r="B1316" i="1" s="1"/>
  <c r="B1317" i="1" s="1"/>
  <c r="B1318" i="1" s="1"/>
  <c r="B1319" i="1" s="1"/>
  <c r="B1320" i="1" s="1"/>
  <c r="B1321" i="1" s="1"/>
  <c r="B1322" i="1" s="1"/>
  <c r="B1323" i="1" s="1"/>
  <c r="B1324" i="1" s="1"/>
  <c r="B1325" i="1" s="1"/>
  <c r="B1326" i="1" s="1"/>
  <c r="B1327" i="1" s="1"/>
  <c r="B1328" i="1" s="1"/>
  <c r="B1329" i="1" s="1"/>
  <c r="B1330" i="1" s="1"/>
  <c r="B1331" i="1" s="1"/>
  <c r="J48" i="3"/>
  <c r="C48" i="3"/>
  <c r="L48" i="3" s="1"/>
  <c r="AG48" i="3"/>
  <c r="R1243" i="1"/>
  <c r="D46" i="3" s="1"/>
  <c r="P1243" i="1"/>
  <c r="E46" i="3" s="1"/>
  <c r="C46" i="3"/>
  <c r="L46" i="3" s="1"/>
  <c r="S1243" i="1"/>
  <c r="J46" i="3" s="1"/>
  <c r="R1215" i="1"/>
  <c r="D45" i="3" s="1"/>
  <c r="P1215" i="1"/>
  <c r="E45" i="3" s="1"/>
  <c r="S1215" i="1"/>
  <c r="J45" i="3" s="1"/>
  <c r="W48" i="3"/>
  <c r="R1273" i="1"/>
  <c r="D47" i="3" s="1"/>
  <c r="P1273" i="1"/>
  <c r="E47" i="3" s="1"/>
  <c r="H47" i="3" s="1"/>
  <c r="C47" i="3"/>
  <c r="L47" i="3" s="1"/>
  <c r="S1273" i="1"/>
  <c r="J47" i="3" s="1"/>
  <c r="N1327" i="1"/>
  <c r="M1327" i="1"/>
  <c r="N1308" i="1"/>
  <c r="M1308" i="1"/>
  <c r="N1331" i="1"/>
  <c r="M1331" i="1"/>
  <c r="N1330" i="1"/>
  <c r="M1330" i="1"/>
  <c r="N1329" i="1"/>
  <c r="M1329" i="1"/>
  <c r="N1326" i="1"/>
  <c r="M1326" i="1"/>
  <c r="N1325" i="1"/>
  <c r="M1325" i="1"/>
  <c r="N1324" i="1"/>
  <c r="M1324" i="1"/>
  <c r="N1323" i="1"/>
  <c r="M1323" i="1"/>
  <c r="N1322" i="1"/>
  <c r="M1322" i="1"/>
  <c r="N1321" i="1"/>
  <c r="M1321" i="1"/>
  <c r="N1319" i="1"/>
  <c r="M1319" i="1"/>
  <c r="N1318" i="1"/>
  <c r="M1318" i="1"/>
  <c r="N1317" i="1"/>
  <c r="M1317" i="1"/>
  <c r="N1314" i="1"/>
  <c r="M1314" i="1"/>
  <c r="N1315" i="1"/>
  <c r="M1315" i="1"/>
  <c r="N1316" i="1"/>
  <c r="M1316" i="1"/>
  <c r="N1313" i="1"/>
  <c r="M1313" i="1"/>
  <c r="N1312" i="1"/>
  <c r="M1312" i="1"/>
  <c r="S1310" i="1"/>
  <c r="N1311" i="1"/>
  <c r="M1311" i="1"/>
  <c r="N1310" i="1"/>
  <c r="M1310" i="1"/>
  <c r="M1302" i="1"/>
  <c r="M1303" i="1"/>
  <c r="M1304" i="1"/>
  <c r="M1305" i="1"/>
  <c r="M1306" i="1"/>
  <c r="M1307" i="1"/>
  <c r="M1309" i="1"/>
  <c r="N1309" i="1"/>
  <c r="N1307" i="1"/>
  <c r="S1306" i="1"/>
  <c r="N1306" i="1"/>
  <c r="N1305" i="1"/>
  <c r="N1304" i="1"/>
  <c r="N1303" i="1"/>
  <c r="N1302" i="1"/>
  <c r="R1186" i="1"/>
  <c r="D44" i="3" s="1"/>
  <c r="P1186" i="1"/>
  <c r="E44" i="3" s="1"/>
  <c r="I44" i="3" s="1"/>
  <c r="S1186" i="1"/>
  <c r="J44" i="3" s="1"/>
  <c r="Q1274" i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B1274" i="1"/>
  <c r="B1275" i="1" s="1"/>
  <c r="B1276" i="1" s="1"/>
  <c r="B1277" i="1" s="1"/>
  <c r="B1278" i="1" s="1"/>
  <c r="B1279" i="1" s="1"/>
  <c r="B1280" i="1" s="1"/>
  <c r="B1281" i="1" s="1"/>
  <c r="B1282" i="1" s="1"/>
  <c r="B1283" i="1" s="1"/>
  <c r="B1284" i="1" s="1"/>
  <c r="B1285" i="1" s="1"/>
  <c r="B1286" i="1" s="1"/>
  <c r="B1287" i="1" s="1"/>
  <c r="B1288" i="1" s="1"/>
  <c r="B1289" i="1" s="1"/>
  <c r="B1290" i="1" s="1"/>
  <c r="B1291" i="1" s="1"/>
  <c r="B1292" i="1" s="1"/>
  <c r="B1293" i="1" s="1"/>
  <c r="B1294" i="1" s="1"/>
  <c r="B1295" i="1" s="1"/>
  <c r="B1296" i="1" s="1"/>
  <c r="B1297" i="1" s="1"/>
  <c r="B1298" i="1" s="1"/>
  <c r="B1299" i="1" s="1"/>
  <c r="B1300" i="1" s="1"/>
  <c r="B1301" i="1" s="1"/>
  <c r="AG47" i="3"/>
  <c r="W47" i="3"/>
  <c r="U47" i="3"/>
  <c r="N1299" i="1"/>
  <c r="M1299" i="1"/>
  <c r="N1295" i="1"/>
  <c r="M1295" i="1"/>
  <c r="N1301" i="1"/>
  <c r="M1301" i="1"/>
  <c r="N1300" i="1"/>
  <c r="M1300" i="1"/>
  <c r="N1298" i="1"/>
  <c r="M1298" i="1"/>
  <c r="N1297" i="1"/>
  <c r="M1297" i="1"/>
  <c r="N1296" i="1"/>
  <c r="M1296" i="1"/>
  <c r="N1294" i="1"/>
  <c r="M1294" i="1"/>
  <c r="N1293" i="1"/>
  <c r="M1293" i="1"/>
  <c r="N1292" i="1"/>
  <c r="M1292" i="1"/>
  <c r="N1291" i="1"/>
  <c r="M1291" i="1"/>
  <c r="N1290" i="1"/>
  <c r="M1290" i="1"/>
  <c r="N1289" i="1"/>
  <c r="M1289" i="1"/>
  <c r="N1288" i="1"/>
  <c r="M1288" i="1"/>
  <c r="N1287" i="1"/>
  <c r="M1287" i="1"/>
  <c r="N1286" i="1"/>
  <c r="M1286" i="1"/>
  <c r="N1285" i="1"/>
  <c r="M1285" i="1"/>
  <c r="N1284" i="1"/>
  <c r="M1284" i="1"/>
  <c r="N1283" i="1"/>
  <c r="M1283" i="1"/>
  <c r="N1282" i="1"/>
  <c r="M1282" i="1"/>
  <c r="N1281" i="1"/>
  <c r="M1281" i="1"/>
  <c r="S1281" i="1"/>
  <c r="N1280" i="1"/>
  <c r="M1280" i="1"/>
  <c r="N1279" i="1"/>
  <c r="M1279" i="1"/>
  <c r="M1273" i="1"/>
  <c r="M1274" i="1"/>
  <c r="M1275" i="1"/>
  <c r="M1276" i="1"/>
  <c r="M1277" i="1"/>
  <c r="M1278" i="1"/>
  <c r="N1278" i="1"/>
  <c r="S1277" i="1"/>
  <c r="N1277" i="1"/>
  <c r="N1276" i="1"/>
  <c r="N1275" i="1"/>
  <c r="N1274" i="1"/>
  <c r="N1273" i="1"/>
  <c r="U45" i="3"/>
  <c r="AG46" i="3"/>
  <c r="W46" i="3"/>
  <c r="U46" i="3"/>
  <c r="R1156" i="1"/>
  <c r="D43" i="3" s="1"/>
  <c r="P1156" i="1"/>
  <c r="E43" i="3" s="1"/>
  <c r="H43" i="3" s="1"/>
  <c r="S1156" i="1"/>
  <c r="J43" i="3" s="1"/>
  <c r="Q1244" i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B1244" i="1"/>
  <c r="B1245" i="1" s="1"/>
  <c r="B1246" i="1" s="1"/>
  <c r="B1247" i="1" s="1"/>
  <c r="B1248" i="1" s="1"/>
  <c r="B1249" i="1" s="1"/>
  <c r="B1250" i="1" s="1"/>
  <c r="B1251" i="1" s="1"/>
  <c r="B1252" i="1" s="1"/>
  <c r="B1253" i="1" s="1"/>
  <c r="B1254" i="1" s="1"/>
  <c r="B1255" i="1" s="1"/>
  <c r="B1256" i="1" s="1"/>
  <c r="B1257" i="1" s="1"/>
  <c r="B1258" i="1" s="1"/>
  <c r="B1259" i="1" s="1"/>
  <c r="B1260" i="1" s="1"/>
  <c r="B1261" i="1" s="1"/>
  <c r="B1262" i="1" s="1"/>
  <c r="B1263" i="1" s="1"/>
  <c r="B1264" i="1" s="1"/>
  <c r="B1265" i="1" s="1"/>
  <c r="B1266" i="1" s="1"/>
  <c r="B1267" i="1" s="1"/>
  <c r="B1268" i="1" s="1"/>
  <c r="B1269" i="1" s="1"/>
  <c r="B1270" i="1" s="1"/>
  <c r="B1271" i="1" s="1"/>
  <c r="B1272" i="1" s="1"/>
  <c r="N1269" i="1"/>
  <c r="M1269" i="1"/>
  <c r="N1268" i="1"/>
  <c r="M1268" i="1"/>
  <c r="N1266" i="1"/>
  <c r="M1266" i="1"/>
  <c r="N1265" i="1"/>
  <c r="M1265" i="1"/>
  <c r="N1259" i="1"/>
  <c r="M1259" i="1"/>
  <c r="N1253" i="1"/>
  <c r="M1253" i="1"/>
  <c r="N1272" i="1"/>
  <c r="M1272" i="1"/>
  <c r="N1271" i="1"/>
  <c r="M1271" i="1"/>
  <c r="N1270" i="1"/>
  <c r="M1270" i="1"/>
  <c r="N1267" i="1"/>
  <c r="M1267" i="1"/>
  <c r="N1260" i="1"/>
  <c r="M1260" i="1"/>
  <c r="N1263" i="1"/>
  <c r="M1263" i="1"/>
  <c r="N1262" i="1"/>
  <c r="M1262" i="1"/>
  <c r="N1264" i="1"/>
  <c r="M1264" i="1"/>
  <c r="N1261" i="1"/>
  <c r="M1261" i="1"/>
  <c r="N1256" i="1"/>
  <c r="M1256" i="1"/>
  <c r="N1258" i="1"/>
  <c r="M1258" i="1"/>
  <c r="N1257" i="1"/>
  <c r="M1257" i="1"/>
  <c r="N1255" i="1"/>
  <c r="M1255" i="1"/>
  <c r="N1254" i="1"/>
  <c r="M1254" i="1"/>
  <c r="N1252" i="1"/>
  <c r="M1252" i="1"/>
  <c r="N1251" i="1"/>
  <c r="M1251" i="1"/>
  <c r="N1250" i="1"/>
  <c r="M1250" i="1"/>
  <c r="S1251" i="1"/>
  <c r="N1249" i="1"/>
  <c r="M1249" i="1"/>
  <c r="N1247" i="1"/>
  <c r="M1247" i="1"/>
  <c r="M1243" i="1"/>
  <c r="M1244" i="1"/>
  <c r="M1245" i="1"/>
  <c r="M1246" i="1"/>
  <c r="M1248" i="1"/>
  <c r="N1248" i="1"/>
  <c r="S1247" i="1"/>
  <c r="N1246" i="1"/>
  <c r="N1245" i="1"/>
  <c r="N1244" i="1"/>
  <c r="N1243" i="1"/>
  <c r="W45" i="3"/>
  <c r="C45" i="3"/>
  <c r="Q1216" i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B1216" i="1"/>
  <c r="B1217" i="1" s="1"/>
  <c r="B1218" i="1" s="1"/>
  <c r="B1219" i="1" s="1"/>
  <c r="B1220" i="1" s="1"/>
  <c r="B1221" i="1" s="1"/>
  <c r="B1222" i="1" s="1"/>
  <c r="B1223" i="1" s="1"/>
  <c r="B1224" i="1" s="1"/>
  <c r="B1225" i="1" s="1"/>
  <c r="B1226" i="1" s="1"/>
  <c r="B1227" i="1" s="1"/>
  <c r="B1228" i="1" s="1"/>
  <c r="B1229" i="1" s="1"/>
  <c r="B1230" i="1" s="1"/>
  <c r="B1231" i="1" s="1"/>
  <c r="B1232" i="1" s="1"/>
  <c r="B1233" i="1" s="1"/>
  <c r="B1234" i="1" s="1"/>
  <c r="B1235" i="1" s="1"/>
  <c r="B1236" i="1" s="1"/>
  <c r="B1237" i="1" s="1"/>
  <c r="B1238" i="1" s="1"/>
  <c r="B1239" i="1" s="1"/>
  <c r="B1240" i="1" s="1"/>
  <c r="B1241" i="1" s="1"/>
  <c r="B1242" i="1" s="1"/>
  <c r="N1218" i="1"/>
  <c r="M1218" i="1"/>
  <c r="N1242" i="1"/>
  <c r="M1242" i="1"/>
  <c r="N1241" i="1"/>
  <c r="M1241" i="1"/>
  <c r="N1240" i="1"/>
  <c r="M1240" i="1"/>
  <c r="N1239" i="1"/>
  <c r="M1239" i="1"/>
  <c r="N1238" i="1"/>
  <c r="M1238" i="1"/>
  <c r="N1237" i="1"/>
  <c r="M1237" i="1"/>
  <c r="N1236" i="1"/>
  <c r="M1236" i="1"/>
  <c r="N1235" i="1"/>
  <c r="M1235" i="1"/>
  <c r="N1234" i="1"/>
  <c r="M1234" i="1"/>
  <c r="N1233" i="1"/>
  <c r="M1233" i="1"/>
  <c r="N1232" i="1"/>
  <c r="M1232" i="1"/>
  <c r="N1231" i="1"/>
  <c r="M1231" i="1"/>
  <c r="N1230" i="1"/>
  <c r="M1230" i="1"/>
  <c r="N1229" i="1"/>
  <c r="M1229" i="1"/>
  <c r="N1228" i="1"/>
  <c r="M1228" i="1"/>
  <c r="N1227" i="1"/>
  <c r="M1227" i="1"/>
  <c r="N1226" i="1"/>
  <c r="M1226" i="1"/>
  <c r="N1225" i="1"/>
  <c r="M1225" i="1"/>
  <c r="S1223" i="1"/>
  <c r="N1224" i="1"/>
  <c r="M1224" i="1"/>
  <c r="N1223" i="1"/>
  <c r="M1223" i="1"/>
  <c r="M1215" i="1"/>
  <c r="M1216" i="1"/>
  <c r="M1217" i="1"/>
  <c r="M1219" i="1"/>
  <c r="M1220" i="1"/>
  <c r="M1221" i="1"/>
  <c r="M1222" i="1"/>
  <c r="N1222" i="1"/>
  <c r="N1221" i="1"/>
  <c r="S1219" i="1"/>
  <c r="N1220" i="1"/>
  <c r="N1219" i="1"/>
  <c r="N1217" i="1"/>
  <c r="N1216" i="1"/>
  <c r="N1215" i="1"/>
  <c r="W44" i="3"/>
  <c r="Q1187" i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B1187" i="1"/>
  <c r="B1188" i="1" s="1"/>
  <c r="B1189" i="1" s="1"/>
  <c r="B1190" i="1" s="1"/>
  <c r="B1191" i="1" s="1"/>
  <c r="B1192" i="1" s="1"/>
  <c r="B1193" i="1" s="1"/>
  <c r="B1194" i="1" s="1"/>
  <c r="B1195" i="1" s="1"/>
  <c r="B1196" i="1" s="1"/>
  <c r="B1197" i="1" s="1"/>
  <c r="B1198" i="1" s="1"/>
  <c r="B1199" i="1" s="1"/>
  <c r="B1200" i="1" s="1"/>
  <c r="B1201" i="1" s="1"/>
  <c r="B1202" i="1" s="1"/>
  <c r="B1203" i="1" s="1"/>
  <c r="B1204" i="1" s="1"/>
  <c r="B1205" i="1" s="1"/>
  <c r="B1206" i="1" s="1"/>
  <c r="B1207" i="1" s="1"/>
  <c r="B1208" i="1" s="1"/>
  <c r="B1209" i="1" s="1"/>
  <c r="B1210" i="1" s="1"/>
  <c r="B1211" i="1" s="1"/>
  <c r="B1212" i="1" s="1"/>
  <c r="B1213" i="1" s="1"/>
  <c r="B1214" i="1" s="1"/>
  <c r="C44" i="3"/>
  <c r="N1214" i="1"/>
  <c r="M1214" i="1"/>
  <c r="N1213" i="1"/>
  <c r="M1213" i="1"/>
  <c r="N1212" i="1"/>
  <c r="M1212" i="1"/>
  <c r="N1211" i="1"/>
  <c r="M1211" i="1"/>
  <c r="N1210" i="1"/>
  <c r="M1210" i="1"/>
  <c r="N1209" i="1"/>
  <c r="M1209" i="1"/>
  <c r="N1208" i="1"/>
  <c r="M1208" i="1"/>
  <c r="N1207" i="1"/>
  <c r="M1207" i="1"/>
  <c r="N1206" i="1"/>
  <c r="M1206" i="1"/>
  <c r="N1205" i="1"/>
  <c r="M1205" i="1"/>
  <c r="N1204" i="1"/>
  <c r="M1204" i="1"/>
  <c r="N1203" i="1"/>
  <c r="M1203" i="1"/>
  <c r="N1202" i="1"/>
  <c r="M1202" i="1"/>
  <c r="N1201" i="1"/>
  <c r="M1201" i="1"/>
  <c r="N1200" i="1"/>
  <c r="M1200" i="1"/>
  <c r="N1199" i="1"/>
  <c r="M1199" i="1"/>
  <c r="N1198" i="1"/>
  <c r="M1198" i="1"/>
  <c r="N1197" i="1"/>
  <c r="M1197" i="1"/>
  <c r="N1196" i="1"/>
  <c r="M1196" i="1"/>
  <c r="N1195" i="1"/>
  <c r="M1195" i="1"/>
  <c r="S1194" i="1"/>
  <c r="N1194" i="1"/>
  <c r="M1194" i="1"/>
  <c r="N1193" i="1"/>
  <c r="M1193" i="1"/>
  <c r="M1186" i="1"/>
  <c r="M1187" i="1"/>
  <c r="M1188" i="1"/>
  <c r="M1189" i="1"/>
  <c r="M1190" i="1"/>
  <c r="M1191" i="1"/>
  <c r="M1192" i="1"/>
  <c r="N1192" i="1"/>
  <c r="N1191" i="1"/>
  <c r="S1190" i="1"/>
  <c r="N1190" i="1"/>
  <c r="N1189" i="1"/>
  <c r="N1188" i="1"/>
  <c r="N1187" i="1"/>
  <c r="N1186" i="1"/>
  <c r="R1129" i="1"/>
  <c r="D42" i="3" s="1"/>
  <c r="P1129" i="1"/>
  <c r="P1130" i="1" s="1"/>
  <c r="P1131" i="1" s="1"/>
  <c r="P1132" i="1" s="1"/>
  <c r="P1133" i="1" s="1"/>
  <c r="P1134" i="1" s="1"/>
  <c r="P1135" i="1" s="1"/>
  <c r="P1136" i="1" s="1"/>
  <c r="P1137" i="1" s="1"/>
  <c r="P1138" i="1" s="1"/>
  <c r="P1139" i="1" s="1"/>
  <c r="P1140" i="1" s="1"/>
  <c r="P1141" i="1" s="1"/>
  <c r="P1142" i="1" s="1"/>
  <c r="P1143" i="1" s="1"/>
  <c r="P1144" i="1" s="1"/>
  <c r="P1145" i="1" s="1"/>
  <c r="P1146" i="1" s="1"/>
  <c r="P1147" i="1" s="1"/>
  <c r="P1148" i="1" s="1"/>
  <c r="P1149" i="1" s="1"/>
  <c r="P1150" i="1" s="1"/>
  <c r="P1151" i="1" s="1"/>
  <c r="P1152" i="1" s="1"/>
  <c r="P1153" i="1" s="1"/>
  <c r="P1154" i="1" s="1"/>
  <c r="P1155" i="1" s="1"/>
  <c r="S1129" i="1"/>
  <c r="J42" i="3" s="1"/>
  <c r="R1039" i="1"/>
  <c r="D39" i="3" s="1"/>
  <c r="P1039" i="1"/>
  <c r="E39" i="3" s="1"/>
  <c r="I39" i="3" s="1"/>
  <c r="S1039" i="1"/>
  <c r="J39" i="3" s="1"/>
  <c r="C43" i="3"/>
  <c r="Q1157" i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B1157" i="1"/>
  <c r="B1158" i="1" s="1"/>
  <c r="B1159" i="1" s="1"/>
  <c r="B1160" i="1" s="1"/>
  <c r="B1161" i="1" s="1"/>
  <c r="B1162" i="1" s="1"/>
  <c r="B1163" i="1" s="1"/>
  <c r="B1164" i="1" s="1"/>
  <c r="B1165" i="1" s="1"/>
  <c r="B1166" i="1" s="1"/>
  <c r="B1167" i="1" s="1"/>
  <c r="B1168" i="1" s="1"/>
  <c r="B1169" i="1" s="1"/>
  <c r="B1170" i="1" s="1"/>
  <c r="B1171" i="1" s="1"/>
  <c r="B1172" i="1" s="1"/>
  <c r="B1173" i="1" s="1"/>
  <c r="B1174" i="1" s="1"/>
  <c r="B1175" i="1" s="1"/>
  <c r="B1176" i="1" s="1"/>
  <c r="B1177" i="1" s="1"/>
  <c r="B1178" i="1" s="1"/>
  <c r="B1179" i="1" s="1"/>
  <c r="B1180" i="1" s="1"/>
  <c r="B1181" i="1" s="1"/>
  <c r="B1182" i="1" s="1"/>
  <c r="B1183" i="1" s="1"/>
  <c r="B1184" i="1" s="1"/>
  <c r="B1185" i="1" s="1"/>
  <c r="N1184" i="1"/>
  <c r="M1184" i="1"/>
  <c r="N1179" i="1"/>
  <c r="M1179" i="1"/>
  <c r="N1176" i="1"/>
  <c r="M1176" i="1"/>
  <c r="N1171" i="1"/>
  <c r="M1171" i="1"/>
  <c r="N1185" i="1"/>
  <c r="M1185" i="1"/>
  <c r="N1183" i="1"/>
  <c r="M1183" i="1"/>
  <c r="N1182" i="1"/>
  <c r="M1182" i="1"/>
  <c r="N1181" i="1"/>
  <c r="M1181" i="1"/>
  <c r="N1180" i="1"/>
  <c r="M1180" i="1"/>
  <c r="N1178" i="1"/>
  <c r="M1178" i="1"/>
  <c r="N1177" i="1"/>
  <c r="M1177" i="1"/>
  <c r="N1175" i="1"/>
  <c r="M1175" i="1"/>
  <c r="N1174" i="1"/>
  <c r="M1174" i="1"/>
  <c r="N1173" i="1"/>
  <c r="M1173" i="1"/>
  <c r="N1172" i="1"/>
  <c r="M1172" i="1"/>
  <c r="N1170" i="1"/>
  <c r="M1170" i="1"/>
  <c r="N1169" i="1"/>
  <c r="M1169" i="1"/>
  <c r="N1168" i="1"/>
  <c r="M1168" i="1"/>
  <c r="N1167" i="1"/>
  <c r="M1167" i="1"/>
  <c r="N1166" i="1"/>
  <c r="M1166" i="1"/>
  <c r="N1165" i="1"/>
  <c r="M1165" i="1"/>
  <c r="S1164" i="1"/>
  <c r="N1164" i="1"/>
  <c r="M1164" i="1"/>
  <c r="N1163" i="1"/>
  <c r="M1163" i="1"/>
  <c r="M1156" i="1"/>
  <c r="M1157" i="1"/>
  <c r="M1158" i="1"/>
  <c r="M1159" i="1"/>
  <c r="M1160" i="1"/>
  <c r="M1161" i="1"/>
  <c r="M1162" i="1"/>
  <c r="N1162" i="1"/>
  <c r="N1161" i="1"/>
  <c r="S1160" i="1"/>
  <c r="N1160" i="1"/>
  <c r="N1159" i="1"/>
  <c r="N1158" i="1"/>
  <c r="N1157" i="1"/>
  <c r="N1156" i="1"/>
  <c r="AG45" i="3"/>
  <c r="M1129" i="1"/>
  <c r="M1130" i="1"/>
  <c r="M1131" i="1"/>
  <c r="M1132" i="1"/>
  <c r="M1133" i="1"/>
  <c r="M1134" i="1"/>
  <c r="M1135" i="1"/>
  <c r="M1136" i="1"/>
  <c r="M1137" i="1"/>
  <c r="M1138" i="1"/>
  <c r="M1139" i="1"/>
  <c r="M1140" i="1"/>
  <c r="M1141" i="1"/>
  <c r="M1142" i="1"/>
  <c r="M1143" i="1"/>
  <c r="M1144" i="1"/>
  <c r="M1145" i="1"/>
  <c r="M1146" i="1"/>
  <c r="M1147" i="1"/>
  <c r="M1148" i="1"/>
  <c r="M1149" i="1"/>
  <c r="M1150" i="1"/>
  <c r="M1151" i="1"/>
  <c r="M1152" i="1"/>
  <c r="M1153" i="1"/>
  <c r="M1154" i="1"/>
  <c r="M1155" i="1"/>
  <c r="Q1130" i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AG44" i="3"/>
  <c r="R1099" i="1"/>
  <c r="P1099" i="1"/>
  <c r="E41" i="3" s="1"/>
  <c r="H41" i="3" s="1"/>
  <c r="S1099" i="1"/>
  <c r="J41" i="3" s="1"/>
  <c r="U44" i="3"/>
  <c r="AG43" i="3"/>
  <c r="W43" i="3"/>
  <c r="R1069" i="1"/>
  <c r="D40" i="3" s="1"/>
  <c r="P1069" i="1"/>
  <c r="E40" i="3" s="1"/>
  <c r="S1069" i="1"/>
  <c r="J40" i="3" s="1"/>
  <c r="B1130" i="1"/>
  <c r="B1131" i="1" s="1"/>
  <c r="B1132" i="1" s="1"/>
  <c r="B1133" i="1" s="1"/>
  <c r="B1134" i="1" s="1"/>
  <c r="B1135" i="1" s="1"/>
  <c r="B1136" i="1" s="1"/>
  <c r="B1137" i="1" s="1"/>
  <c r="B1138" i="1" s="1"/>
  <c r="B1139" i="1" s="1"/>
  <c r="B1140" i="1" s="1"/>
  <c r="B1141" i="1" s="1"/>
  <c r="B1142" i="1" s="1"/>
  <c r="B1143" i="1" s="1"/>
  <c r="B1144" i="1" s="1"/>
  <c r="B1145" i="1" s="1"/>
  <c r="B1146" i="1" s="1"/>
  <c r="B1147" i="1" s="1"/>
  <c r="B1148" i="1" s="1"/>
  <c r="B1149" i="1" s="1"/>
  <c r="B1150" i="1" s="1"/>
  <c r="B1151" i="1" s="1"/>
  <c r="B1152" i="1" s="1"/>
  <c r="B1153" i="1" s="1"/>
  <c r="B1154" i="1" s="1"/>
  <c r="B1155" i="1" s="1"/>
  <c r="N1131" i="1"/>
  <c r="C42" i="3"/>
  <c r="AG42" i="3"/>
  <c r="W42" i="3"/>
  <c r="U42" i="3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s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B32" i="3" s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A3" i="3"/>
  <c r="A4" i="3" s="1"/>
  <c r="A5" i="3" s="1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N1155" i="1"/>
  <c r="N1154" i="1"/>
  <c r="N1153" i="1"/>
  <c r="N1152" i="1"/>
  <c r="N1151" i="1"/>
  <c r="N1150" i="1"/>
  <c r="N1149" i="1"/>
  <c r="N1148" i="1"/>
  <c r="N1147" i="1"/>
  <c r="N1145" i="1"/>
  <c r="N1146" i="1"/>
  <c r="N1144" i="1"/>
  <c r="N1143" i="1"/>
  <c r="N1142" i="1"/>
  <c r="N1141" i="1"/>
  <c r="N1140" i="1"/>
  <c r="N1139" i="1"/>
  <c r="S1137" i="1"/>
  <c r="N1138" i="1"/>
  <c r="N1136" i="1"/>
  <c r="N1137" i="1"/>
  <c r="N1134" i="1"/>
  <c r="S1133" i="1"/>
  <c r="N1135" i="1"/>
  <c r="N1133" i="1"/>
  <c r="N1132" i="1"/>
  <c r="N1130" i="1"/>
  <c r="N1129" i="1"/>
  <c r="W41" i="3"/>
  <c r="C41" i="3"/>
  <c r="AG41" i="3"/>
  <c r="U41" i="3"/>
  <c r="N1118" i="1"/>
  <c r="M1118" i="1"/>
  <c r="N1117" i="1"/>
  <c r="M1117" i="1"/>
  <c r="N1105" i="1"/>
  <c r="M1105" i="1"/>
  <c r="N1128" i="1"/>
  <c r="M1128" i="1"/>
  <c r="N1127" i="1"/>
  <c r="M1127" i="1"/>
  <c r="N1126" i="1"/>
  <c r="M1126" i="1"/>
  <c r="N1125" i="1"/>
  <c r="M1125" i="1"/>
  <c r="N1124" i="1"/>
  <c r="M1124" i="1"/>
  <c r="N1123" i="1"/>
  <c r="M1123" i="1"/>
  <c r="N1122" i="1"/>
  <c r="M1122" i="1"/>
  <c r="N1121" i="1"/>
  <c r="M1121" i="1"/>
  <c r="N1120" i="1"/>
  <c r="M1120" i="1"/>
  <c r="N1119" i="1"/>
  <c r="M1119" i="1"/>
  <c r="N1116" i="1"/>
  <c r="M1116" i="1"/>
  <c r="N1115" i="1"/>
  <c r="M1115" i="1"/>
  <c r="N1114" i="1"/>
  <c r="M1114" i="1"/>
  <c r="N1113" i="1"/>
  <c r="M1113" i="1"/>
  <c r="N1112" i="1"/>
  <c r="M1112" i="1"/>
  <c r="N1111" i="1"/>
  <c r="M1111" i="1"/>
  <c r="N1110" i="1"/>
  <c r="M1110" i="1"/>
  <c r="N1109" i="1"/>
  <c r="M1109" i="1"/>
  <c r="S1107" i="1"/>
  <c r="N1108" i="1"/>
  <c r="M1108" i="1"/>
  <c r="N1107" i="1"/>
  <c r="M1107" i="1"/>
  <c r="N1106" i="1"/>
  <c r="M1106" i="1"/>
  <c r="N1104" i="1"/>
  <c r="M1104" i="1"/>
  <c r="S1103" i="1"/>
  <c r="N1103" i="1"/>
  <c r="M1103" i="1"/>
  <c r="N1102" i="1"/>
  <c r="M1102" i="1"/>
  <c r="N1101" i="1"/>
  <c r="M1101" i="1"/>
  <c r="Q1100" i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N1100" i="1"/>
  <c r="M1100" i="1"/>
  <c r="B1100" i="1"/>
  <c r="B1101" i="1" s="1"/>
  <c r="B1102" i="1" s="1"/>
  <c r="B1103" i="1" s="1"/>
  <c r="B1104" i="1" s="1"/>
  <c r="B1105" i="1" s="1"/>
  <c r="B1106" i="1" s="1"/>
  <c r="B1107" i="1" s="1"/>
  <c r="B1108" i="1" s="1"/>
  <c r="B1109" i="1" s="1"/>
  <c r="B1110" i="1" s="1"/>
  <c r="B1111" i="1" s="1"/>
  <c r="B1112" i="1" s="1"/>
  <c r="B1113" i="1" s="1"/>
  <c r="B1114" i="1" s="1"/>
  <c r="B1115" i="1" s="1"/>
  <c r="B1116" i="1" s="1"/>
  <c r="B1117" i="1" s="1"/>
  <c r="B1118" i="1" s="1"/>
  <c r="B1119" i="1" s="1"/>
  <c r="B1120" i="1" s="1"/>
  <c r="B1121" i="1" s="1"/>
  <c r="B1122" i="1" s="1"/>
  <c r="B1123" i="1" s="1"/>
  <c r="B1124" i="1" s="1"/>
  <c r="B1125" i="1" s="1"/>
  <c r="B1126" i="1" s="1"/>
  <c r="B1127" i="1" s="1"/>
  <c r="B1128" i="1" s="1"/>
  <c r="N1099" i="1"/>
  <c r="M1099" i="1"/>
  <c r="AG36" i="3"/>
  <c r="AG37" i="3"/>
  <c r="AG38" i="3"/>
  <c r="AG39" i="3"/>
  <c r="AG40" i="3"/>
  <c r="AE3" i="3"/>
  <c r="AE4" i="3" s="1"/>
  <c r="AE5" i="3" s="1"/>
  <c r="AE6" i="3" s="1"/>
  <c r="AE7" i="3" s="1"/>
  <c r="AE8" i="3" s="1"/>
  <c r="AE9" i="3" s="1"/>
  <c r="AE10" i="3" s="1"/>
  <c r="AE11" i="3" s="1"/>
  <c r="AE12" i="3" s="1"/>
  <c r="AE13" i="3" s="1"/>
  <c r="AE14" i="3" s="1"/>
  <c r="AE15" i="3" s="1"/>
  <c r="AE16" i="3" s="1"/>
  <c r="AE17" i="3" s="1"/>
  <c r="AE18" i="3" s="1"/>
  <c r="AE19" i="3" s="1"/>
  <c r="AE20" i="3" s="1"/>
  <c r="AE21" i="3" s="1"/>
  <c r="AE22" i="3" s="1"/>
  <c r="AE23" i="3" s="1"/>
  <c r="AE24" i="3" s="1"/>
  <c r="AE25" i="3" s="1"/>
  <c r="AE26" i="3" s="1"/>
  <c r="AE27" i="3" s="1"/>
  <c r="AE28" i="3" s="1"/>
  <c r="AE29" i="3" s="1"/>
  <c r="W40" i="3"/>
  <c r="C40" i="3"/>
  <c r="U40" i="3"/>
  <c r="N1097" i="1"/>
  <c r="M1097" i="1"/>
  <c r="N1096" i="1"/>
  <c r="M1096" i="1"/>
  <c r="N1098" i="1"/>
  <c r="M1098" i="1"/>
  <c r="N1095" i="1"/>
  <c r="M1095" i="1"/>
  <c r="N1094" i="1"/>
  <c r="M1094" i="1"/>
  <c r="N1093" i="1"/>
  <c r="M1093" i="1"/>
  <c r="N1092" i="1"/>
  <c r="M1092" i="1"/>
  <c r="N1091" i="1"/>
  <c r="M1091" i="1"/>
  <c r="N1090" i="1"/>
  <c r="M1090" i="1"/>
  <c r="N1089" i="1"/>
  <c r="M1089" i="1"/>
  <c r="N1088" i="1"/>
  <c r="M1088" i="1"/>
  <c r="N1086" i="1"/>
  <c r="M1086" i="1"/>
  <c r="N1087" i="1"/>
  <c r="M1087" i="1"/>
  <c r="N1085" i="1"/>
  <c r="M1085" i="1"/>
  <c r="N1083" i="1"/>
  <c r="M1083" i="1"/>
  <c r="N1084" i="1"/>
  <c r="M1084" i="1"/>
  <c r="N1082" i="1"/>
  <c r="M1082" i="1"/>
  <c r="N1081" i="1"/>
  <c r="M1081" i="1"/>
  <c r="N1080" i="1"/>
  <c r="M1080" i="1"/>
  <c r="N1079" i="1"/>
  <c r="M1079" i="1"/>
  <c r="N1078" i="1"/>
  <c r="M1078" i="1"/>
  <c r="S1077" i="1"/>
  <c r="N1077" i="1"/>
  <c r="M1077" i="1"/>
  <c r="N1076" i="1"/>
  <c r="M1076" i="1"/>
  <c r="N1075" i="1"/>
  <c r="M1075" i="1"/>
  <c r="N1074" i="1"/>
  <c r="M1074" i="1"/>
  <c r="S1073" i="1"/>
  <c r="N1073" i="1"/>
  <c r="M1073" i="1"/>
  <c r="N1072" i="1"/>
  <c r="M1072" i="1"/>
  <c r="N1071" i="1"/>
  <c r="M1071" i="1"/>
  <c r="Q1070" i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N1070" i="1"/>
  <c r="M1070" i="1"/>
  <c r="B1070" i="1"/>
  <c r="B1071" i="1" s="1"/>
  <c r="B1072" i="1" s="1"/>
  <c r="B1073" i="1" s="1"/>
  <c r="B1074" i="1" s="1"/>
  <c r="B1075" i="1" s="1"/>
  <c r="B1076" i="1" s="1"/>
  <c r="B1077" i="1" s="1"/>
  <c r="B1078" i="1" s="1"/>
  <c r="B1079" i="1" s="1"/>
  <c r="B1080" i="1" s="1"/>
  <c r="B1081" i="1" s="1"/>
  <c r="B1082" i="1" s="1"/>
  <c r="B1083" i="1" s="1"/>
  <c r="B1084" i="1" s="1"/>
  <c r="B1085" i="1" s="1"/>
  <c r="B1086" i="1" s="1"/>
  <c r="B1087" i="1" s="1"/>
  <c r="B1088" i="1" s="1"/>
  <c r="B1089" i="1" s="1"/>
  <c r="B1090" i="1" s="1"/>
  <c r="B1091" i="1" s="1"/>
  <c r="B1092" i="1" s="1"/>
  <c r="B1093" i="1" s="1"/>
  <c r="B1094" i="1" s="1"/>
  <c r="B1095" i="1" s="1"/>
  <c r="B1096" i="1" s="1"/>
  <c r="B1097" i="1" s="1"/>
  <c r="B1098" i="1" s="1"/>
  <c r="N1069" i="1"/>
  <c r="M1069" i="1"/>
  <c r="AB24" i="3"/>
  <c r="AB22" i="3"/>
  <c r="AC24" i="3"/>
  <c r="AC27" i="3" s="1"/>
  <c r="AA24" i="3"/>
  <c r="AA27" i="3"/>
  <c r="AC25" i="3"/>
  <c r="AA25" i="3"/>
  <c r="W39" i="3"/>
  <c r="N1066" i="1"/>
  <c r="M1066" i="1"/>
  <c r="N1065" i="1"/>
  <c r="M1065" i="1"/>
  <c r="N1061" i="1"/>
  <c r="M1061" i="1"/>
  <c r="N1056" i="1"/>
  <c r="M1056" i="1"/>
  <c r="N1053" i="1"/>
  <c r="M1053" i="1"/>
  <c r="N1046" i="1"/>
  <c r="M1046" i="1"/>
  <c r="N1045" i="1"/>
  <c r="M1045" i="1"/>
  <c r="C39" i="3"/>
  <c r="U39" i="3"/>
  <c r="N1068" i="1"/>
  <c r="M1068" i="1"/>
  <c r="N1067" i="1"/>
  <c r="M1067" i="1"/>
  <c r="N1064" i="1"/>
  <c r="M1064" i="1"/>
  <c r="N1063" i="1"/>
  <c r="M1063" i="1"/>
  <c r="N1062" i="1"/>
  <c r="M1062" i="1"/>
  <c r="N1060" i="1"/>
  <c r="M1060" i="1"/>
  <c r="N1059" i="1"/>
  <c r="M1059" i="1"/>
  <c r="N1058" i="1"/>
  <c r="M1058" i="1"/>
  <c r="N1057" i="1"/>
  <c r="M1057" i="1"/>
  <c r="N1055" i="1"/>
  <c r="M1055" i="1"/>
  <c r="N1054" i="1"/>
  <c r="M1054" i="1"/>
  <c r="N1052" i="1"/>
  <c r="M1052" i="1"/>
  <c r="N1051" i="1"/>
  <c r="M1051" i="1"/>
  <c r="N1050" i="1"/>
  <c r="M1050" i="1"/>
  <c r="N1049" i="1"/>
  <c r="M1049" i="1"/>
  <c r="N1048" i="1"/>
  <c r="M1048" i="1"/>
  <c r="N1047" i="1"/>
  <c r="M1047" i="1"/>
  <c r="S1047" i="1"/>
  <c r="N1043" i="1"/>
  <c r="M1043" i="1"/>
  <c r="S1043" i="1"/>
  <c r="N1044" i="1"/>
  <c r="M1044" i="1"/>
  <c r="N1042" i="1"/>
  <c r="M1042" i="1"/>
  <c r="N1041" i="1"/>
  <c r="M1041" i="1"/>
  <c r="Q1040" i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N1040" i="1"/>
  <c r="M1040" i="1"/>
  <c r="B1040" i="1"/>
  <c r="B1041" i="1" s="1"/>
  <c r="B1042" i="1" s="1"/>
  <c r="B1043" i="1" s="1"/>
  <c r="B1044" i="1" s="1"/>
  <c r="B1045" i="1" s="1"/>
  <c r="B1046" i="1" s="1"/>
  <c r="B1047" i="1" s="1"/>
  <c r="B1048" i="1" s="1"/>
  <c r="B1049" i="1" s="1"/>
  <c r="B1050" i="1" s="1"/>
  <c r="B1051" i="1" s="1"/>
  <c r="B1052" i="1" s="1"/>
  <c r="B1053" i="1" s="1"/>
  <c r="B1054" i="1" s="1"/>
  <c r="B1055" i="1" s="1"/>
  <c r="B1056" i="1" s="1"/>
  <c r="B1057" i="1" s="1"/>
  <c r="B1058" i="1" s="1"/>
  <c r="B1059" i="1" s="1"/>
  <c r="B1060" i="1" s="1"/>
  <c r="B1061" i="1" s="1"/>
  <c r="B1062" i="1" s="1"/>
  <c r="B1063" i="1" s="1"/>
  <c r="B1064" i="1" s="1"/>
  <c r="B1065" i="1" s="1"/>
  <c r="B1066" i="1" s="1"/>
  <c r="B1067" i="1" s="1"/>
  <c r="B1068" i="1" s="1"/>
  <c r="N1039" i="1"/>
  <c r="M1039" i="1"/>
  <c r="C38" i="3"/>
  <c r="W38" i="3"/>
  <c r="U38" i="3"/>
  <c r="N1025" i="1"/>
  <c r="M1025" i="1"/>
  <c r="AB11" i="3"/>
  <c r="AB12" i="3"/>
  <c r="AB36" i="3"/>
  <c r="AB35" i="3"/>
  <c r="AB34" i="3"/>
  <c r="AB33" i="3"/>
  <c r="AB32" i="3"/>
  <c r="AB31" i="3"/>
  <c r="AB5" i="3"/>
  <c r="AB6" i="3"/>
  <c r="AB7" i="3"/>
  <c r="AB8" i="3"/>
  <c r="AB9" i="3"/>
  <c r="AB10" i="3"/>
  <c r="AB4" i="3"/>
  <c r="N1036" i="1"/>
  <c r="M1036" i="1"/>
  <c r="N1034" i="1"/>
  <c r="M1034" i="1"/>
  <c r="N1022" i="1"/>
  <c r="M1022" i="1"/>
  <c r="N1024" i="1"/>
  <c r="M1024" i="1"/>
  <c r="N1038" i="1"/>
  <c r="M1038" i="1"/>
  <c r="N1037" i="1"/>
  <c r="M1037" i="1"/>
  <c r="N1035" i="1"/>
  <c r="M1035" i="1"/>
  <c r="N1033" i="1"/>
  <c r="M1033" i="1"/>
  <c r="N1032" i="1"/>
  <c r="M1032" i="1"/>
  <c r="N1031" i="1"/>
  <c r="M1031" i="1"/>
  <c r="N1030" i="1"/>
  <c r="M1030" i="1"/>
  <c r="N1029" i="1"/>
  <c r="M1029" i="1"/>
  <c r="N1028" i="1"/>
  <c r="M1028" i="1"/>
  <c r="N1027" i="1"/>
  <c r="M1027" i="1"/>
  <c r="N1026" i="1"/>
  <c r="M1026" i="1"/>
  <c r="N1023" i="1"/>
  <c r="M1023" i="1"/>
  <c r="N1021" i="1"/>
  <c r="M1021" i="1"/>
  <c r="N1020" i="1"/>
  <c r="M1020" i="1"/>
  <c r="N1019" i="1"/>
  <c r="M1019" i="1"/>
  <c r="N1018" i="1"/>
  <c r="M1018" i="1"/>
  <c r="S1017" i="1"/>
  <c r="N1017" i="1"/>
  <c r="M1017" i="1"/>
  <c r="N1016" i="1"/>
  <c r="M1016" i="1"/>
  <c r="N1015" i="1"/>
  <c r="M1015" i="1"/>
  <c r="N1014" i="1"/>
  <c r="M1014" i="1"/>
  <c r="S1013" i="1"/>
  <c r="N1013" i="1"/>
  <c r="M1013" i="1"/>
  <c r="N1012" i="1"/>
  <c r="M1012" i="1"/>
  <c r="N1011" i="1"/>
  <c r="M1011" i="1"/>
  <c r="Q1010" i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N1010" i="1"/>
  <c r="M1010" i="1"/>
  <c r="B1010" i="1"/>
  <c r="B1011" i="1" s="1"/>
  <c r="B1012" i="1" s="1"/>
  <c r="B1013" i="1" s="1"/>
  <c r="B1014" i="1" s="1"/>
  <c r="B1015" i="1" s="1"/>
  <c r="B1016" i="1" s="1"/>
  <c r="B1017" i="1" s="1"/>
  <c r="B1018" i="1" s="1"/>
  <c r="B1019" i="1" s="1"/>
  <c r="B1020" i="1" s="1"/>
  <c r="B1021" i="1" s="1"/>
  <c r="B1022" i="1" s="1"/>
  <c r="B1023" i="1" s="1"/>
  <c r="B1024" i="1" s="1"/>
  <c r="B1025" i="1" s="1"/>
  <c r="B1026" i="1" s="1"/>
  <c r="B1027" i="1" s="1"/>
  <c r="B1028" i="1" s="1"/>
  <c r="B1029" i="1" s="1"/>
  <c r="B1030" i="1" s="1"/>
  <c r="B1031" i="1" s="1"/>
  <c r="B1032" i="1" s="1"/>
  <c r="B1033" i="1" s="1"/>
  <c r="B1034" i="1" s="1"/>
  <c r="B1035" i="1" s="1"/>
  <c r="B1036" i="1" s="1"/>
  <c r="B1037" i="1" s="1"/>
  <c r="B1038" i="1" s="1"/>
  <c r="S1009" i="1"/>
  <c r="J38" i="3" s="1"/>
  <c r="R1009" i="1"/>
  <c r="P1009" i="1"/>
  <c r="P1010" i="1" s="1"/>
  <c r="P1011" i="1" s="1"/>
  <c r="P1012" i="1" s="1"/>
  <c r="P1013" i="1" s="1"/>
  <c r="P1014" i="1" s="1"/>
  <c r="P1015" i="1" s="1"/>
  <c r="P1016" i="1" s="1"/>
  <c r="P1017" i="1" s="1"/>
  <c r="P1018" i="1" s="1"/>
  <c r="P1019" i="1" s="1"/>
  <c r="P1020" i="1" s="1"/>
  <c r="P1021" i="1" s="1"/>
  <c r="P1022" i="1" s="1"/>
  <c r="P1023" i="1" s="1"/>
  <c r="P1024" i="1" s="1"/>
  <c r="P1025" i="1" s="1"/>
  <c r="P1026" i="1" s="1"/>
  <c r="P1027" i="1" s="1"/>
  <c r="P1028" i="1" s="1"/>
  <c r="P1029" i="1" s="1"/>
  <c r="P1030" i="1" s="1"/>
  <c r="P1031" i="1" s="1"/>
  <c r="P1032" i="1" s="1"/>
  <c r="P1033" i="1" s="1"/>
  <c r="P1034" i="1" s="1"/>
  <c r="P1035" i="1" s="1"/>
  <c r="P1036" i="1" s="1"/>
  <c r="P1037" i="1" s="1"/>
  <c r="P1038" i="1" s="1"/>
  <c r="N1009" i="1"/>
  <c r="M1009" i="1"/>
  <c r="N999" i="1"/>
  <c r="M999" i="1"/>
  <c r="N990" i="1"/>
  <c r="M990" i="1"/>
  <c r="N992" i="1"/>
  <c r="M992" i="1"/>
  <c r="C37" i="3"/>
  <c r="W37" i="3"/>
  <c r="U37" i="3"/>
  <c r="N1008" i="1"/>
  <c r="M1008" i="1"/>
  <c r="N1007" i="1"/>
  <c r="M1007" i="1"/>
  <c r="N1006" i="1"/>
  <c r="M1006" i="1"/>
  <c r="N1005" i="1"/>
  <c r="M1005" i="1"/>
  <c r="N1004" i="1"/>
  <c r="M1004" i="1"/>
  <c r="N1003" i="1"/>
  <c r="M1003" i="1"/>
  <c r="N1002" i="1"/>
  <c r="M1002" i="1"/>
  <c r="N1001" i="1"/>
  <c r="M1001" i="1"/>
  <c r="N1000" i="1"/>
  <c r="M1000" i="1"/>
  <c r="N997" i="1"/>
  <c r="M997" i="1"/>
  <c r="N996" i="1"/>
  <c r="M996" i="1"/>
  <c r="N995" i="1"/>
  <c r="M995" i="1"/>
  <c r="N998" i="1"/>
  <c r="M998" i="1"/>
  <c r="N994" i="1"/>
  <c r="M994" i="1"/>
  <c r="S994" i="1"/>
  <c r="N993" i="1"/>
  <c r="M993" i="1"/>
  <c r="N991" i="1"/>
  <c r="M991" i="1"/>
  <c r="S990" i="1"/>
  <c r="N989" i="1"/>
  <c r="M989" i="1"/>
  <c r="N988" i="1"/>
  <c r="M988" i="1"/>
  <c r="Q987" i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N987" i="1"/>
  <c r="M987" i="1"/>
  <c r="B987" i="1"/>
  <c r="B988" i="1" s="1"/>
  <c r="B989" i="1" s="1"/>
  <c r="B990" i="1" s="1"/>
  <c r="B991" i="1" s="1"/>
  <c r="B992" i="1" s="1"/>
  <c r="B993" i="1" s="1"/>
  <c r="B994" i="1" s="1"/>
  <c r="B995" i="1" s="1"/>
  <c r="B996" i="1" s="1"/>
  <c r="B997" i="1" s="1"/>
  <c r="B998" i="1" s="1"/>
  <c r="B999" i="1" s="1"/>
  <c r="B1000" i="1" s="1"/>
  <c r="B1001" i="1" s="1"/>
  <c r="B1002" i="1" s="1"/>
  <c r="B1003" i="1" s="1"/>
  <c r="B1004" i="1" s="1"/>
  <c r="B1005" i="1" s="1"/>
  <c r="B1006" i="1" s="1"/>
  <c r="B1007" i="1" s="1"/>
  <c r="B1008" i="1" s="1"/>
  <c r="S986" i="1"/>
  <c r="J37" i="3" s="1"/>
  <c r="R986" i="1"/>
  <c r="D37" i="3" s="1"/>
  <c r="P986" i="1"/>
  <c r="E37" i="3" s="1"/>
  <c r="N986" i="1"/>
  <c r="M986" i="1"/>
  <c r="R956" i="1"/>
  <c r="R957" i="1" s="1"/>
  <c r="R958" i="1" s="1"/>
  <c r="R959" i="1" s="1"/>
  <c r="R960" i="1" s="1"/>
  <c r="R961" i="1" s="1"/>
  <c r="R962" i="1" s="1"/>
  <c r="R963" i="1" s="1"/>
  <c r="R964" i="1" s="1"/>
  <c r="R965" i="1" s="1"/>
  <c r="R966" i="1" s="1"/>
  <c r="R967" i="1" s="1"/>
  <c r="R968" i="1" s="1"/>
  <c r="R969" i="1" s="1"/>
  <c r="R970" i="1" s="1"/>
  <c r="R971" i="1" s="1"/>
  <c r="R972" i="1" s="1"/>
  <c r="R973" i="1" s="1"/>
  <c r="R974" i="1" s="1"/>
  <c r="R975" i="1" s="1"/>
  <c r="R976" i="1" s="1"/>
  <c r="R977" i="1" s="1"/>
  <c r="R978" i="1" s="1"/>
  <c r="R979" i="1" s="1"/>
  <c r="R980" i="1" s="1"/>
  <c r="R981" i="1" s="1"/>
  <c r="R982" i="1" s="1"/>
  <c r="R983" i="1" s="1"/>
  <c r="R984" i="1" s="1"/>
  <c r="R985" i="1" s="1"/>
  <c r="C36" i="3"/>
  <c r="W36" i="3"/>
  <c r="U36" i="3"/>
  <c r="S964" i="1"/>
  <c r="S960" i="1"/>
  <c r="N976" i="1"/>
  <c r="M976" i="1"/>
  <c r="N972" i="1"/>
  <c r="M972" i="1"/>
  <c r="N985" i="1"/>
  <c r="M985" i="1"/>
  <c r="N984" i="1"/>
  <c r="M984" i="1"/>
  <c r="N983" i="1"/>
  <c r="M983" i="1"/>
  <c r="N982" i="1"/>
  <c r="M982" i="1"/>
  <c r="N981" i="1"/>
  <c r="M981" i="1"/>
  <c r="N980" i="1"/>
  <c r="M980" i="1"/>
  <c r="N979" i="1"/>
  <c r="M979" i="1"/>
  <c r="N978" i="1"/>
  <c r="M978" i="1"/>
  <c r="N977" i="1"/>
  <c r="M977" i="1"/>
  <c r="N975" i="1"/>
  <c r="M975" i="1"/>
  <c r="N974" i="1"/>
  <c r="M974" i="1"/>
  <c r="N973" i="1"/>
  <c r="M973" i="1"/>
  <c r="N971" i="1"/>
  <c r="M971" i="1"/>
  <c r="N970" i="1"/>
  <c r="M970" i="1"/>
  <c r="N969" i="1"/>
  <c r="M969" i="1"/>
  <c r="N968" i="1"/>
  <c r="M968" i="1"/>
  <c r="N967" i="1"/>
  <c r="M967" i="1"/>
  <c r="N966" i="1"/>
  <c r="M966" i="1"/>
  <c r="N965" i="1"/>
  <c r="M965" i="1"/>
  <c r="N964" i="1"/>
  <c r="M964" i="1"/>
  <c r="N963" i="1"/>
  <c r="M963" i="1"/>
  <c r="N962" i="1"/>
  <c r="M962" i="1"/>
  <c r="N961" i="1"/>
  <c r="M961" i="1"/>
  <c r="N960" i="1"/>
  <c r="M960" i="1"/>
  <c r="N959" i="1"/>
  <c r="M959" i="1"/>
  <c r="N958" i="1"/>
  <c r="M958" i="1"/>
  <c r="Q957" i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N957" i="1"/>
  <c r="M957" i="1"/>
  <c r="B957" i="1"/>
  <c r="B958" i="1" s="1"/>
  <c r="B959" i="1" s="1"/>
  <c r="B960" i="1" s="1"/>
  <c r="B961" i="1" s="1"/>
  <c r="B962" i="1" s="1"/>
  <c r="B963" i="1" s="1"/>
  <c r="B964" i="1" s="1"/>
  <c r="B965" i="1" s="1"/>
  <c r="B966" i="1" s="1"/>
  <c r="B967" i="1" s="1"/>
  <c r="B968" i="1" s="1"/>
  <c r="B969" i="1" s="1"/>
  <c r="B970" i="1" s="1"/>
  <c r="B971" i="1" s="1"/>
  <c r="B972" i="1" s="1"/>
  <c r="B973" i="1" s="1"/>
  <c r="B974" i="1" s="1"/>
  <c r="B975" i="1" s="1"/>
  <c r="B976" i="1" s="1"/>
  <c r="B977" i="1" s="1"/>
  <c r="B978" i="1" s="1"/>
  <c r="B979" i="1" s="1"/>
  <c r="B980" i="1" s="1"/>
  <c r="B981" i="1" s="1"/>
  <c r="B982" i="1" s="1"/>
  <c r="B983" i="1" s="1"/>
  <c r="B984" i="1" s="1"/>
  <c r="B985" i="1" s="1"/>
  <c r="S956" i="1"/>
  <c r="J36" i="3" s="1"/>
  <c r="P956" i="1"/>
  <c r="P957" i="1" s="1"/>
  <c r="P958" i="1" s="1"/>
  <c r="P959" i="1" s="1"/>
  <c r="P960" i="1" s="1"/>
  <c r="P961" i="1" s="1"/>
  <c r="P962" i="1" s="1"/>
  <c r="P963" i="1" s="1"/>
  <c r="P964" i="1" s="1"/>
  <c r="P965" i="1" s="1"/>
  <c r="P966" i="1" s="1"/>
  <c r="P967" i="1" s="1"/>
  <c r="P968" i="1" s="1"/>
  <c r="P969" i="1" s="1"/>
  <c r="P970" i="1" s="1"/>
  <c r="P971" i="1" s="1"/>
  <c r="P972" i="1" s="1"/>
  <c r="P973" i="1" s="1"/>
  <c r="P974" i="1" s="1"/>
  <c r="P975" i="1" s="1"/>
  <c r="P976" i="1" s="1"/>
  <c r="P977" i="1" s="1"/>
  <c r="P978" i="1" s="1"/>
  <c r="P979" i="1" s="1"/>
  <c r="P980" i="1" s="1"/>
  <c r="P981" i="1" s="1"/>
  <c r="P982" i="1" s="1"/>
  <c r="P983" i="1" s="1"/>
  <c r="P984" i="1" s="1"/>
  <c r="P985" i="1" s="1"/>
  <c r="N956" i="1"/>
  <c r="M956" i="1"/>
  <c r="N952" i="1"/>
  <c r="M952" i="1"/>
  <c r="N954" i="1"/>
  <c r="M954" i="1"/>
  <c r="U35" i="3"/>
  <c r="U34" i="3"/>
  <c r="C35" i="3"/>
  <c r="W35" i="3"/>
  <c r="S936" i="1"/>
  <c r="S928" i="1"/>
  <c r="J35" i="3" s="1"/>
  <c r="S932" i="1"/>
  <c r="N935" i="1"/>
  <c r="M935" i="1"/>
  <c r="R928" i="1"/>
  <c r="R929" i="1" s="1"/>
  <c r="R930" i="1" s="1"/>
  <c r="R931" i="1" s="1"/>
  <c r="R932" i="1" s="1"/>
  <c r="R933" i="1" s="1"/>
  <c r="R934" i="1" s="1"/>
  <c r="R935" i="1" s="1"/>
  <c r="R936" i="1" s="1"/>
  <c r="R937" i="1" s="1"/>
  <c r="R938" i="1" s="1"/>
  <c r="R939" i="1" s="1"/>
  <c r="R940" i="1" s="1"/>
  <c r="R941" i="1" s="1"/>
  <c r="R942" i="1" s="1"/>
  <c r="R943" i="1" s="1"/>
  <c r="R944" i="1" s="1"/>
  <c r="R945" i="1" s="1"/>
  <c r="R946" i="1" s="1"/>
  <c r="R947" i="1" s="1"/>
  <c r="R948" i="1" s="1"/>
  <c r="R949" i="1" s="1"/>
  <c r="R950" i="1" s="1"/>
  <c r="R951" i="1" s="1"/>
  <c r="R952" i="1" s="1"/>
  <c r="R953" i="1" s="1"/>
  <c r="R954" i="1" s="1"/>
  <c r="R955" i="1" s="1"/>
  <c r="P928" i="1"/>
  <c r="E35" i="3" s="1"/>
  <c r="I35" i="3" s="1"/>
  <c r="N955" i="1"/>
  <c r="M955" i="1"/>
  <c r="N953" i="1"/>
  <c r="M953" i="1"/>
  <c r="N951" i="1"/>
  <c r="M951" i="1"/>
  <c r="N950" i="1"/>
  <c r="M950" i="1"/>
  <c r="N949" i="1"/>
  <c r="M949" i="1"/>
  <c r="N948" i="1"/>
  <c r="M948" i="1"/>
  <c r="N947" i="1"/>
  <c r="M947" i="1"/>
  <c r="N946" i="1"/>
  <c r="M946" i="1"/>
  <c r="N944" i="1"/>
  <c r="M944" i="1"/>
  <c r="N945" i="1"/>
  <c r="M945" i="1"/>
  <c r="N943" i="1"/>
  <c r="M943" i="1"/>
  <c r="N942" i="1"/>
  <c r="M942" i="1"/>
  <c r="N936" i="1"/>
  <c r="M936" i="1"/>
  <c r="N941" i="1"/>
  <c r="M941" i="1"/>
  <c r="N940" i="1"/>
  <c r="M940" i="1"/>
  <c r="N939" i="1"/>
  <c r="M939" i="1"/>
  <c r="N938" i="1"/>
  <c r="M938" i="1"/>
  <c r="N937" i="1"/>
  <c r="M937" i="1"/>
  <c r="N934" i="1"/>
  <c r="M934" i="1"/>
  <c r="N933" i="1"/>
  <c r="M933" i="1"/>
  <c r="N932" i="1"/>
  <c r="M932" i="1"/>
  <c r="N931" i="1"/>
  <c r="M931" i="1"/>
  <c r="N930" i="1"/>
  <c r="M930" i="1"/>
  <c r="N929" i="1"/>
  <c r="M929" i="1"/>
  <c r="Q929" i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N928" i="1"/>
  <c r="M928" i="1"/>
  <c r="B929" i="1"/>
  <c r="B930" i="1" s="1"/>
  <c r="B931" i="1" s="1"/>
  <c r="B932" i="1" s="1"/>
  <c r="B933" i="1" s="1"/>
  <c r="B934" i="1" s="1"/>
  <c r="B935" i="1" s="1"/>
  <c r="B936" i="1" s="1"/>
  <c r="B937" i="1" s="1"/>
  <c r="B938" i="1" s="1"/>
  <c r="B939" i="1" s="1"/>
  <c r="B940" i="1" s="1"/>
  <c r="B941" i="1" s="1"/>
  <c r="B942" i="1" s="1"/>
  <c r="B943" i="1" s="1"/>
  <c r="B944" i="1" s="1"/>
  <c r="B945" i="1" s="1"/>
  <c r="B946" i="1" s="1"/>
  <c r="B947" i="1" s="1"/>
  <c r="B948" i="1" s="1"/>
  <c r="B949" i="1" s="1"/>
  <c r="B950" i="1" s="1"/>
  <c r="B951" i="1" s="1"/>
  <c r="B952" i="1" s="1"/>
  <c r="B953" i="1" s="1"/>
  <c r="B954" i="1" s="1"/>
  <c r="B955" i="1" s="1"/>
  <c r="N906" i="1"/>
  <c r="M906" i="1"/>
  <c r="C34" i="3"/>
  <c r="W34" i="3"/>
  <c r="N927" i="1"/>
  <c r="M927" i="1"/>
  <c r="N926" i="1"/>
  <c r="M926" i="1"/>
  <c r="N925" i="1"/>
  <c r="M925" i="1"/>
  <c r="N924" i="1"/>
  <c r="M924" i="1"/>
  <c r="N923" i="1"/>
  <c r="M923" i="1"/>
  <c r="N922" i="1"/>
  <c r="M922" i="1"/>
  <c r="N921" i="1"/>
  <c r="M921" i="1"/>
  <c r="N920" i="1"/>
  <c r="M920" i="1"/>
  <c r="N918" i="1"/>
  <c r="M918" i="1"/>
  <c r="N919" i="1"/>
  <c r="M919" i="1"/>
  <c r="N917" i="1"/>
  <c r="M917" i="1"/>
  <c r="N916" i="1"/>
  <c r="M916" i="1"/>
  <c r="N915" i="1"/>
  <c r="M915" i="1"/>
  <c r="N914" i="1"/>
  <c r="M914" i="1"/>
  <c r="N913" i="1"/>
  <c r="M913" i="1"/>
  <c r="N912" i="1"/>
  <c r="M912" i="1"/>
  <c r="N911" i="1"/>
  <c r="M911" i="1"/>
  <c r="N909" i="1"/>
  <c r="M909" i="1"/>
  <c r="N910" i="1"/>
  <c r="M910" i="1"/>
  <c r="S908" i="1"/>
  <c r="N908" i="1"/>
  <c r="M908" i="1"/>
  <c r="N907" i="1"/>
  <c r="M907" i="1"/>
  <c r="N904" i="1"/>
  <c r="M904" i="1"/>
  <c r="S904" i="1"/>
  <c r="N905" i="1"/>
  <c r="M905" i="1"/>
  <c r="N903" i="1"/>
  <c r="M903" i="1"/>
  <c r="N902" i="1"/>
  <c r="M902" i="1"/>
  <c r="Q901" i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N901" i="1"/>
  <c r="M901" i="1"/>
  <c r="S900" i="1"/>
  <c r="J34" i="3" s="1"/>
  <c r="R900" i="1"/>
  <c r="R901" i="1" s="1"/>
  <c r="R902" i="1" s="1"/>
  <c r="R903" i="1" s="1"/>
  <c r="R904" i="1" s="1"/>
  <c r="R905" i="1" s="1"/>
  <c r="P900" i="1"/>
  <c r="N900" i="1"/>
  <c r="M900" i="1"/>
  <c r="B900" i="1"/>
  <c r="B901" i="1" s="1"/>
  <c r="B902" i="1" s="1"/>
  <c r="B903" i="1" s="1"/>
  <c r="B904" i="1" s="1"/>
  <c r="B905" i="1" s="1"/>
  <c r="B906" i="1" s="1"/>
  <c r="B907" i="1" s="1"/>
  <c r="B908" i="1" s="1"/>
  <c r="B909" i="1" s="1"/>
  <c r="B910" i="1" s="1"/>
  <c r="B911" i="1" s="1"/>
  <c r="B912" i="1" s="1"/>
  <c r="B913" i="1" s="1"/>
  <c r="B914" i="1" s="1"/>
  <c r="B915" i="1" s="1"/>
  <c r="B916" i="1" s="1"/>
  <c r="B917" i="1" s="1"/>
  <c r="B918" i="1" s="1"/>
  <c r="B919" i="1" s="1"/>
  <c r="B920" i="1" s="1"/>
  <c r="B921" i="1" s="1"/>
  <c r="B922" i="1" s="1"/>
  <c r="B923" i="1" s="1"/>
  <c r="B924" i="1" s="1"/>
  <c r="B925" i="1" s="1"/>
  <c r="B926" i="1" s="1"/>
  <c r="B927" i="1" s="1"/>
  <c r="C33" i="3"/>
  <c r="W33" i="3"/>
  <c r="M895" i="1"/>
  <c r="N895" i="1"/>
  <c r="Q872" i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N899" i="1"/>
  <c r="M899" i="1"/>
  <c r="N898" i="1"/>
  <c r="M898" i="1"/>
  <c r="N897" i="1"/>
  <c r="M897" i="1"/>
  <c r="N896" i="1"/>
  <c r="M896" i="1"/>
  <c r="N894" i="1"/>
  <c r="M894" i="1"/>
  <c r="N893" i="1"/>
  <c r="M893" i="1"/>
  <c r="N892" i="1"/>
  <c r="M892" i="1"/>
  <c r="N891" i="1"/>
  <c r="M891" i="1"/>
  <c r="N890" i="1"/>
  <c r="M890" i="1"/>
  <c r="N889" i="1"/>
  <c r="M889" i="1"/>
  <c r="N888" i="1"/>
  <c r="M888" i="1"/>
  <c r="N887" i="1"/>
  <c r="M887" i="1"/>
  <c r="N886" i="1"/>
  <c r="M886" i="1"/>
  <c r="M885" i="1"/>
  <c r="N885" i="1"/>
  <c r="N884" i="1"/>
  <c r="M884" i="1"/>
  <c r="N883" i="1"/>
  <c r="M883" i="1"/>
  <c r="N882" i="1"/>
  <c r="M882" i="1"/>
  <c r="N881" i="1"/>
  <c r="M881" i="1"/>
  <c r="N880" i="1"/>
  <c r="M880" i="1"/>
  <c r="N879" i="1"/>
  <c r="M879" i="1"/>
  <c r="N878" i="1"/>
  <c r="M878" i="1"/>
  <c r="S879" i="1"/>
  <c r="N877" i="1"/>
  <c r="M877" i="1"/>
  <c r="N876" i="1"/>
  <c r="M876" i="1"/>
  <c r="N875" i="1"/>
  <c r="M875" i="1"/>
  <c r="N874" i="1"/>
  <c r="M874" i="1"/>
  <c r="S875" i="1"/>
  <c r="N873" i="1"/>
  <c r="M873" i="1"/>
  <c r="N872" i="1"/>
  <c r="M872" i="1"/>
  <c r="S871" i="1"/>
  <c r="J33" i="3" s="1"/>
  <c r="R871" i="1"/>
  <c r="R872" i="1" s="1"/>
  <c r="R873" i="1" s="1"/>
  <c r="R874" i="1" s="1"/>
  <c r="R875" i="1" s="1"/>
  <c r="R876" i="1" s="1"/>
  <c r="R877" i="1" s="1"/>
  <c r="R878" i="1" s="1"/>
  <c r="R879" i="1" s="1"/>
  <c r="R880" i="1" s="1"/>
  <c r="R881" i="1" s="1"/>
  <c r="R882" i="1" s="1"/>
  <c r="R883" i="1" s="1"/>
  <c r="R884" i="1" s="1"/>
  <c r="R885" i="1" s="1"/>
  <c r="R886" i="1" s="1"/>
  <c r="R887" i="1" s="1"/>
  <c r="R888" i="1" s="1"/>
  <c r="R889" i="1" s="1"/>
  <c r="R890" i="1" s="1"/>
  <c r="R891" i="1" s="1"/>
  <c r="R892" i="1" s="1"/>
  <c r="R893" i="1" s="1"/>
  <c r="R894" i="1" s="1"/>
  <c r="R895" i="1" s="1"/>
  <c r="R896" i="1" s="1"/>
  <c r="R897" i="1" s="1"/>
  <c r="R898" i="1" s="1"/>
  <c r="R899" i="1" s="1"/>
  <c r="P871" i="1"/>
  <c r="E33" i="3" s="1"/>
  <c r="N871" i="1"/>
  <c r="M871" i="1"/>
  <c r="B871" i="1"/>
  <c r="B872" i="1" s="1"/>
  <c r="B873" i="1" s="1"/>
  <c r="B874" i="1" s="1"/>
  <c r="B875" i="1" s="1"/>
  <c r="B876" i="1" s="1"/>
  <c r="B877" i="1" s="1"/>
  <c r="B878" i="1" s="1"/>
  <c r="B879" i="1" s="1"/>
  <c r="B880" i="1" s="1"/>
  <c r="B881" i="1" s="1"/>
  <c r="B882" i="1" s="1"/>
  <c r="B883" i="1" s="1"/>
  <c r="B884" i="1" s="1"/>
  <c r="B885" i="1" s="1"/>
  <c r="B886" i="1" s="1"/>
  <c r="B887" i="1" s="1"/>
  <c r="B888" i="1" s="1"/>
  <c r="B889" i="1" s="1"/>
  <c r="B890" i="1" s="1"/>
  <c r="B891" i="1" s="1"/>
  <c r="B892" i="1" s="1"/>
  <c r="B893" i="1" s="1"/>
  <c r="B894" i="1" s="1"/>
  <c r="B895" i="1" s="1"/>
  <c r="B896" i="1" s="1"/>
  <c r="B897" i="1" s="1"/>
  <c r="B898" i="1" s="1"/>
  <c r="B899" i="1" s="1"/>
  <c r="S849" i="1"/>
  <c r="L857" i="1"/>
  <c r="N857" i="1" s="1"/>
  <c r="C32" i="3"/>
  <c r="W32" i="3"/>
  <c r="M849" i="1"/>
  <c r="N849" i="1"/>
  <c r="N845" i="1"/>
  <c r="M845" i="1"/>
  <c r="N870" i="1"/>
  <c r="M870" i="1"/>
  <c r="N869" i="1"/>
  <c r="M869" i="1"/>
  <c r="N868" i="1"/>
  <c r="M868" i="1"/>
  <c r="N867" i="1"/>
  <c r="M867" i="1"/>
  <c r="N866" i="1"/>
  <c r="M866" i="1"/>
  <c r="N865" i="1"/>
  <c r="M865" i="1"/>
  <c r="N864" i="1"/>
  <c r="M864" i="1"/>
  <c r="N863" i="1"/>
  <c r="M863" i="1"/>
  <c r="N862" i="1"/>
  <c r="M862" i="1"/>
  <c r="N861" i="1"/>
  <c r="M861" i="1"/>
  <c r="N860" i="1"/>
  <c r="M860" i="1"/>
  <c r="N859" i="1"/>
  <c r="M859" i="1"/>
  <c r="M857" i="1"/>
  <c r="N858" i="1"/>
  <c r="M858" i="1"/>
  <c r="N856" i="1"/>
  <c r="M856" i="1"/>
  <c r="N855" i="1"/>
  <c r="M855" i="1"/>
  <c r="N854" i="1"/>
  <c r="M854" i="1"/>
  <c r="N853" i="1"/>
  <c r="M853" i="1"/>
  <c r="N852" i="1"/>
  <c r="M852" i="1"/>
  <c r="N851" i="1"/>
  <c r="M851" i="1"/>
  <c r="N850" i="1"/>
  <c r="M850" i="1"/>
  <c r="N848" i="1"/>
  <c r="M848" i="1"/>
  <c r="N847" i="1"/>
  <c r="M847" i="1"/>
  <c r="S845" i="1"/>
  <c r="N846" i="1"/>
  <c r="M846" i="1"/>
  <c r="N844" i="1"/>
  <c r="M844" i="1"/>
  <c r="N843" i="1"/>
  <c r="M843" i="1"/>
  <c r="Q842" i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N842" i="1"/>
  <c r="M842" i="1"/>
  <c r="R841" i="1"/>
  <c r="R842" i="1" s="1"/>
  <c r="R843" i="1" s="1"/>
  <c r="R844" i="1" s="1"/>
  <c r="R845" i="1" s="1"/>
  <c r="R846" i="1" s="1"/>
  <c r="R847" i="1" s="1"/>
  <c r="R848" i="1" s="1"/>
  <c r="R849" i="1" s="1"/>
  <c r="R850" i="1" s="1"/>
  <c r="R851" i="1" s="1"/>
  <c r="R852" i="1" s="1"/>
  <c r="R853" i="1" s="1"/>
  <c r="R854" i="1" s="1"/>
  <c r="R855" i="1" s="1"/>
  <c r="R856" i="1" s="1"/>
  <c r="R857" i="1" s="1"/>
  <c r="R858" i="1" s="1"/>
  <c r="R859" i="1" s="1"/>
  <c r="R860" i="1" s="1"/>
  <c r="R861" i="1" s="1"/>
  <c r="R862" i="1" s="1"/>
  <c r="R863" i="1" s="1"/>
  <c r="R864" i="1" s="1"/>
  <c r="R865" i="1" s="1"/>
  <c r="R866" i="1" s="1"/>
  <c r="R867" i="1" s="1"/>
  <c r="R868" i="1" s="1"/>
  <c r="R869" i="1" s="1"/>
  <c r="R870" i="1" s="1"/>
  <c r="P841" i="1"/>
  <c r="N841" i="1"/>
  <c r="M841" i="1"/>
  <c r="B841" i="1"/>
  <c r="B842" i="1" s="1"/>
  <c r="B843" i="1" s="1"/>
  <c r="B844" i="1" s="1"/>
  <c r="B845" i="1" s="1"/>
  <c r="B846" i="1" s="1"/>
  <c r="B847" i="1" s="1"/>
  <c r="B848" i="1" s="1"/>
  <c r="B849" i="1" s="1"/>
  <c r="B850" i="1" s="1"/>
  <c r="B851" i="1" s="1"/>
  <c r="B852" i="1" s="1"/>
  <c r="B853" i="1" s="1"/>
  <c r="B854" i="1" s="1"/>
  <c r="B855" i="1" s="1"/>
  <c r="B856" i="1" s="1"/>
  <c r="B857" i="1" s="1"/>
  <c r="B858" i="1" s="1"/>
  <c r="B859" i="1" s="1"/>
  <c r="B860" i="1" s="1"/>
  <c r="B861" i="1" s="1"/>
  <c r="B862" i="1" s="1"/>
  <c r="B863" i="1" s="1"/>
  <c r="B864" i="1" s="1"/>
  <c r="B865" i="1" s="1"/>
  <c r="B866" i="1" s="1"/>
  <c r="B867" i="1" s="1"/>
  <c r="B868" i="1" s="1"/>
  <c r="B869" i="1" s="1"/>
  <c r="B870" i="1" s="1"/>
  <c r="C31" i="3"/>
  <c r="W31" i="3"/>
  <c r="M828" i="1"/>
  <c r="N832" i="1"/>
  <c r="M832" i="1"/>
  <c r="N828" i="1"/>
  <c r="N822" i="1"/>
  <c r="M822" i="1"/>
  <c r="N821" i="1"/>
  <c r="M821" i="1"/>
  <c r="M816" i="1"/>
  <c r="N816" i="1"/>
  <c r="N840" i="1"/>
  <c r="M840" i="1"/>
  <c r="N837" i="1"/>
  <c r="M837" i="1"/>
  <c r="N838" i="1"/>
  <c r="M838" i="1"/>
  <c r="N835" i="1"/>
  <c r="M835" i="1"/>
  <c r="N836" i="1"/>
  <c r="M836" i="1"/>
  <c r="N834" i="1"/>
  <c r="M834" i="1"/>
  <c r="N833" i="1"/>
  <c r="M833" i="1"/>
  <c r="N831" i="1"/>
  <c r="M831" i="1"/>
  <c r="N830" i="1"/>
  <c r="M830" i="1"/>
  <c r="N829" i="1"/>
  <c r="M829" i="1"/>
  <c r="N827" i="1"/>
  <c r="M827" i="1"/>
  <c r="N826" i="1"/>
  <c r="M826" i="1"/>
  <c r="N825" i="1"/>
  <c r="M825" i="1"/>
  <c r="N824" i="1"/>
  <c r="M824" i="1"/>
  <c r="N823" i="1"/>
  <c r="M823" i="1"/>
  <c r="N820" i="1"/>
  <c r="M820" i="1"/>
  <c r="N839" i="1"/>
  <c r="M839" i="1"/>
  <c r="N819" i="1"/>
  <c r="M819" i="1"/>
  <c r="S819" i="1"/>
  <c r="N818" i="1"/>
  <c r="M818" i="1"/>
  <c r="N817" i="1"/>
  <c r="M817" i="1"/>
  <c r="N815" i="1"/>
  <c r="M815" i="1"/>
  <c r="S815" i="1"/>
  <c r="N814" i="1"/>
  <c r="M814" i="1"/>
  <c r="N813" i="1"/>
  <c r="M813" i="1"/>
  <c r="Q812" i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N812" i="1"/>
  <c r="M812" i="1"/>
  <c r="S811" i="1"/>
  <c r="J31" i="3" s="1"/>
  <c r="R811" i="1"/>
  <c r="P811" i="1"/>
  <c r="P812" i="1" s="1"/>
  <c r="P813" i="1" s="1"/>
  <c r="P814" i="1" s="1"/>
  <c r="P815" i="1" s="1"/>
  <c r="P816" i="1" s="1"/>
  <c r="P817" i="1" s="1"/>
  <c r="P818" i="1" s="1"/>
  <c r="P819" i="1" s="1"/>
  <c r="P820" i="1" s="1"/>
  <c r="P821" i="1" s="1"/>
  <c r="P822" i="1" s="1"/>
  <c r="P823" i="1" s="1"/>
  <c r="P824" i="1" s="1"/>
  <c r="P825" i="1" s="1"/>
  <c r="P826" i="1" s="1"/>
  <c r="P827" i="1" s="1"/>
  <c r="P828" i="1" s="1"/>
  <c r="P829" i="1" s="1"/>
  <c r="P830" i="1" s="1"/>
  <c r="P831" i="1" s="1"/>
  <c r="P832" i="1" s="1"/>
  <c r="P833" i="1" s="1"/>
  <c r="P834" i="1" s="1"/>
  <c r="P835" i="1" s="1"/>
  <c r="P836" i="1" s="1"/>
  <c r="P837" i="1" s="1"/>
  <c r="P838" i="1" s="1"/>
  <c r="P839" i="1" s="1"/>
  <c r="P840" i="1" s="1"/>
  <c r="N811" i="1"/>
  <c r="M811" i="1"/>
  <c r="B811" i="1"/>
  <c r="B812" i="1" s="1"/>
  <c r="B813" i="1" s="1"/>
  <c r="B814" i="1" s="1"/>
  <c r="B815" i="1" s="1"/>
  <c r="B816" i="1" s="1"/>
  <c r="B817" i="1" s="1"/>
  <c r="B818" i="1" s="1"/>
  <c r="B819" i="1" s="1"/>
  <c r="B820" i="1" s="1"/>
  <c r="B821" i="1" s="1"/>
  <c r="B822" i="1" s="1"/>
  <c r="B823" i="1" s="1"/>
  <c r="B824" i="1" s="1"/>
  <c r="B825" i="1" s="1"/>
  <c r="B826" i="1" s="1"/>
  <c r="B827" i="1" s="1"/>
  <c r="B828" i="1" s="1"/>
  <c r="B829" i="1" s="1"/>
  <c r="B830" i="1" s="1"/>
  <c r="B831" i="1" s="1"/>
  <c r="B832" i="1" s="1"/>
  <c r="B833" i="1" s="1"/>
  <c r="B834" i="1" s="1"/>
  <c r="B835" i="1" s="1"/>
  <c r="B836" i="1" s="1"/>
  <c r="B837" i="1" s="1"/>
  <c r="B838" i="1" s="1"/>
  <c r="B839" i="1" s="1"/>
  <c r="B840" i="1" s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781" i="1"/>
  <c r="O37" i="5"/>
  <c r="O36" i="5"/>
  <c r="W30" i="3"/>
  <c r="C30" i="3"/>
  <c r="N807" i="1"/>
  <c r="N805" i="1"/>
  <c r="N804" i="1"/>
  <c r="N803" i="1"/>
  <c r="N802" i="1"/>
  <c r="N801" i="1"/>
  <c r="N800" i="1"/>
  <c r="N799" i="1"/>
  <c r="N798" i="1"/>
  <c r="N797" i="1"/>
  <c r="N794" i="1"/>
  <c r="N793" i="1"/>
  <c r="N792" i="1"/>
  <c r="N791" i="1"/>
  <c r="N790" i="1"/>
  <c r="N810" i="1"/>
  <c r="N809" i="1"/>
  <c r="N789" i="1"/>
  <c r="N788" i="1"/>
  <c r="P781" i="1"/>
  <c r="P782" i="1" s="1"/>
  <c r="P783" i="1" s="1"/>
  <c r="P784" i="1" s="1"/>
  <c r="P785" i="1" s="1"/>
  <c r="P786" i="1" s="1"/>
  <c r="P787" i="1" s="1"/>
  <c r="P788" i="1" s="1"/>
  <c r="P789" i="1" s="1"/>
  <c r="P790" i="1" s="1"/>
  <c r="P791" i="1" s="1"/>
  <c r="P792" i="1" s="1"/>
  <c r="P793" i="1" s="1"/>
  <c r="P794" i="1" s="1"/>
  <c r="P795" i="1" s="1"/>
  <c r="P796" i="1" s="1"/>
  <c r="P797" i="1" s="1"/>
  <c r="P798" i="1" s="1"/>
  <c r="P799" i="1" s="1"/>
  <c r="P800" i="1" s="1"/>
  <c r="P801" i="1" s="1"/>
  <c r="P802" i="1" s="1"/>
  <c r="P803" i="1" s="1"/>
  <c r="P804" i="1" s="1"/>
  <c r="P805" i="1" s="1"/>
  <c r="P806" i="1" s="1"/>
  <c r="P807" i="1" s="1"/>
  <c r="P808" i="1" s="1"/>
  <c r="P809" i="1" s="1"/>
  <c r="P810" i="1" s="1"/>
  <c r="R781" i="1"/>
  <c r="D30" i="3" s="1"/>
  <c r="S789" i="1"/>
  <c r="S785" i="1"/>
  <c r="Q782" i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N782" i="1"/>
  <c r="N808" i="1"/>
  <c r="N806" i="1"/>
  <c r="N796" i="1"/>
  <c r="N795" i="1"/>
  <c r="N787" i="1"/>
  <c r="N786" i="1"/>
  <c r="N785" i="1"/>
  <c r="N784" i="1"/>
  <c r="N783" i="1"/>
  <c r="S781" i="1"/>
  <c r="J30" i="3" s="1"/>
  <c r="N781" i="1"/>
  <c r="B781" i="1"/>
  <c r="B782" i="1" s="1"/>
  <c r="B783" i="1" s="1"/>
  <c r="B784" i="1" s="1"/>
  <c r="B785" i="1" s="1"/>
  <c r="B786" i="1" s="1"/>
  <c r="B787" i="1" s="1"/>
  <c r="B788" i="1" s="1"/>
  <c r="B789" i="1" s="1"/>
  <c r="B790" i="1" s="1"/>
  <c r="B791" i="1" s="1"/>
  <c r="B792" i="1" s="1"/>
  <c r="B793" i="1" s="1"/>
  <c r="B794" i="1" s="1"/>
  <c r="B795" i="1" s="1"/>
  <c r="B796" i="1" s="1"/>
  <c r="B797" i="1" s="1"/>
  <c r="B798" i="1" s="1"/>
  <c r="B799" i="1" s="1"/>
  <c r="B800" i="1" s="1"/>
  <c r="B801" i="1" s="1"/>
  <c r="B802" i="1" s="1"/>
  <c r="B803" i="1" s="1"/>
  <c r="B804" i="1" s="1"/>
  <c r="B805" i="1" s="1"/>
  <c r="B806" i="1" s="1"/>
  <c r="B807" i="1" s="1"/>
  <c r="B808" i="1" s="1"/>
  <c r="B809" i="1" s="1"/>
  <c r="B810" i="1" s="1"/>
  <c r="R751" i="1"/>
  <c r="D29" i="3" s="1"/>
  <c r="C29" i="3"/>
  <c r="W29" i="3"/>
  <c r="U29" i="3"/>
  <c r="N775" i="1"/>
  <c r="N764" i="1"/>
  <c r="N761" i="1"/>
  <c r="N760" i="1"/>
  <c r="N753" i="1"/>
  <c r="N780" i="1"/>
  <c r="N779" i="1"/>
  <c r="N778" i="1"/>
  <c r="N777" i="1"/>
  <c r="N776" i="1"/>
  <c r="N774" i="1"/>
  <c r="N773" i="1"/>
  <c r="N772" i="1"/>
  <c r="N771" i="1"/>
  <c r="N770" i="1"/>
  <c r="N769" i="1"/>
  <c r="N768" i="1"/>
  <c r="N767" i="1"/>
  <c r="N766" i="1"/>
  <c r="N765" i="1"/>
  <c r="N763" i="1"/>
  <c r="N762" i="1"/>
  <c r="S759" i="1"/>
  <c r="N759" i="1"/>
  <c r="N758" i="1"/>
  <c r="N757" i="1"/>
  <c r="S755" i="1"/>
  <c r="N756" i="1"/>
  <c r="N755" i="1"/>
  <c r="N754" i="1"/>
  <c r="Q752" i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N752" i="1"/>
  <c r="S751" i="1"/>
  <c r="J29" i="3" s="1"/>
  <c r="P751" i="1"/>
  <c r="P752" i="1" s="1"/>
  <c r="P753" i="1" s="1"/>
  <c r="P754" i="1" s="1"/>
  <c r="P755" i="1" s="1"/>
  <c r="P756" i="1" s="1"/>
  <c r="P757" i="1" s="1"/>
  <c r="P758" i="1" s="1"/>
  <c r="P759" i="1" s="1"/>
  <c r="P760" i="1" s="1"/>
  <c r="P761" i="1" s="1"/>
  <c r="P762" i="1" s="1"/>
  <c r="P763" i="1" s="1"/>
  <c r="P764" i="1" s="1"/>
  <c r="P765" i="1" s="1"/>
  <c r="P766" i="1" s="1"/>
  <c r="P767" i="1" s="1"/>
  <c r="P768" i="1" s="1"/>
  <c r="P769" i="1" s="1"/>
  <c r="P770" i="1" s="1"/>
  <c r="P771" i="1" s="1"/>
  <c r="P772" i="1" s="1"/>
  <c r="P773" i="1" s="1"/>
  <c r="P774" i="1" s="1"/>
  <c r="P775" i="1" s="1"/>
  <c r="P776" i="1" s="1"/>
  <c r="P777" i="1" s="1"/>
  <c r="P778" i="1" s="1"/>
  <c r="P779" i="1" s="1"/>
  <c r="P780" i="1" s="1"/>
  <c r="N751" i="1"/>
  <c r="B751" i="1"/>
  <c r="B752" i="1" s="1"/>
  <c r="B753" i="1" s="1"/>
  <c r="B754" i="1" s="1"/>
  <c r="B755" i="1" s="1"/>
  <c r="B756" i="1" s="1"/>
  <c r="B757" i="1" s="1"/>
  <c r="B758" i="1" s="1"/>
  <c r="B759" i="1" s="1"/>
  <c r="B760" i="1" s="1"/>
  <c r="B761" i="1" s="1"/>
  <c r="B762" i="1" s="1"/>
  <c r="B763" i="1" s="1"/>
  <c r="B764" i="1" s="1"/>
  <c r="B765" i="1" s="1"/>
  <c r="B766" i="1" s="1"/>
  <c r="B767" i="1" s="1"/>
  <c r="B768" i="1" s="1"/>
  <c r="B769" i="1" s="1"/>
  <c r="B770" i="1" s="1"/>
  <c r="B771" i="1" s="1"/>
  <c r="B772" i="1" s="1"/>
  <c r="B773" i="1" s="1"/>
  <c r="B774" i="1" s="1"/>
  <c r="B775" i="1" s="1"/>
  <c r="B776" i="1" s="1"/>
  <c r="B777" i="1" s="1"/>
  <c r="B778" i="1" s="1"/>
  <c r="B779" i="1" s="1"/>
  <c r="B780" i="1" s="1"/>
  <c r="N723" i="1"/>
  <c r="C28" i="3"/>
  <c r="W28" i="3"/>
  <c r="U28" i="3"/>
  <c r="N740" i="1"/>
  <c r="R721" i="1"/>
  <c r="D28" i="3" s="1"/>
  <c r="P721" i="1"/>
  <c r="E28" i="3" s="1"/>
  <c r="H28" i="3" s="1"/>
  <c r="N721" i="1"/>
  <c r="B721" i="1"/>
  <c r="B722" i="1" s="1"/>
  <c r="B723" i="1" s="1"/>
  <c r="B724" i="1" s="1"/>
  <c r="B725" i="1" s="1"/>
  <c r="B726" i="1" s="1"/>
  <c r="B727" i="1" s="1"/>
  <c r="B728" i="1" s="1"/>
  <c r="B729" i="1" s="1"/>
  <c r="B730" i="1" s="1"/>
  <c r="B731" i="1" s="1"/>
  <c r="B732" i="1" s="1"/>
  <c r="B733" i="1" s="1"/>
  <c r="B734" i="1" s="1"/>
  <c r="B735" i="1" s="1"/>
  <c r="B736" i="1" s="1"/>
  <c r="B737" i="1" s="1"/>
  <c r="B738" i="1" s="1"/>
  <c r="B739" i="1" s="1"/>
  <c r="B740" i="1" s="1"/>
  <c r="B741" i="1" s="1"/>
  <c r="B742" i="1" s="1"/>
  <c r="B743" i="1" s="1"/>
  <c r="B744" i="1" s="1"/>
  <c r="B745" i="1" s="1"/>
  <c r="B746" i="1" s="1"/>
  <c r="B747" i="1" s="1"/>
  <c r="B748" i="1" s="1"/>
  <c r="B749" i="1" s="1"/>
  <c r="B750" i="1" s="1"/>
  <c r="N722" i="1"/>
  <c r="Q722" i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N750" i="1"/>
  <c r="N749" i="1"/>
  <c r="N748" i="1"/>
  <c r="N745" i="1"/>
  <c r="N747" i="1"/>
  <c r="N746" i="1"/>
  <c r="N744" i="1"/>
  <c r="N743" i="1"/>
  <c r="N742" i="1"/>
  <c r="N741" i="1"/>
  <c r="N739" i="1"/>
  <c r="N738" i="1"/>
  <c r="N737" i="1"/>
  <c r="N736" i="1"/>
  <c r="N735" i="1"/>
  <c r="N734" i="1"/>
  <c r="N733" i="1"/>
  <c r="N732" i="1"/>
  <c r="N731" i="1"/>
  <c r="N730" i="1"/>
  <c r="N729" i="1"/>
  <c r="S729" i="1"/>
  <c r="N728" i="1"/>
  <c r="N727" i="1"/>
  <c r="N726" i="1"/>
  <c r="N725" i="1"/>
  <c r="S725" i="1"/>
  <c r="N724" i="1"/>
  <c r="S721" i="1"/>
  <c r="J28" i="3" s="1"/>
  <c r="I18" i="3"/>
  <c r="I17" i="3"/>
  <c r="I16" i="3"/>
  <c r="I15" i="3"/>
  <c r="I14" i="3"/>
  <c r="W27" i="3"/>
  <c r="C27" i="3"/>
  <c r="U27" i="3"/>
  <c r="N712" i="1"/>
  <c r="N706" i="1"/>
  <c r="N702" i="1"/>
  <c r="N701" i="1"/>
  <c r="Q692" i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B692" i="1"/>
  <c r="B693" i="1" s="1"/>
  <c r="B694" i="1" s="1"/>
  <c r="B695" i="1" s="1"/>
  <c r="B696" i="1" s="1"/>
  <c r="B697" i="1" s="1"/>
  <c r="B698" i="1" s="1"/>
  <c r="B699" i="1" s="1"/>
  <c r="B700" i="1" s="1"/>
  <c r="B701" i="1" s="1"/>
  <c r="B702" i="1" s="1"/>
  <c r="B703" i="1" s="1"/>
  <c r="B704" i="1" s="1"/>
  <c r="B705" i="1" s="1"/>
  <c r="B706" i="1" s="1"/>
  <c r="B707" i="1" s="1"/>
  <c r="B708" i="1" s="1"/>
  <c r="B709" i="1" s="1"/>
  <c r="B710" i="1" s="1"/>
  <c r="B711" i="1" s="1"/>
  <c r="B712" i="1" s="1"/>
  <c r="B713" i="1" s="1"/>
  <c r="B714" i="1" s="1"/>
  <c r="B715" i="1" s="1"/>
  <c r="B716" i="1" s="1"/>
  <c r="B717" i="1" s="1"/>
  <c r="B718" i="1" s="1"/>
  <c r="B719" i="1" s="1"/>
  <c r="B720" i="1" s="1"/>
  <c r="N692" i="1"/>
  <c r="N720" i="1"/>
  <c r="N719" i="1"/>
  <c r="N718" i="1"/>
  <c r="N715" i="1"/>
  <c r="N717" i="1"/>
  <c r="N716" i="1"/>
  <c r="N714" i="1"/>
  <c r="N713" i="1"/>
  <c r="N711" i="1"/>
  <c r="N710" i="1"/>
  <c r="N709" i="1"/>
  <c r="N708" i="1"/>
  <c r="N707" i="1"/>
  <c r="N705" i="1"/>
  <c r="N704" i="1"/>
  <c r="N703" i="1"/>
  <c r="N700" i="1"/>
  <c r="S699" i="1"/>
  <c r="N699" i="1"/>
  <c r="N698" i="1"/>
  <c r="N697" i="1"/>
  <c r="S695" i="1"/>
  <c r="N696" i="1"/>
  <c r="N695" i="1"/>
  <c r="N694" i="1"/>
  <c r="N693" i="1"/>
  <c r="S691" i="1"/>
  <c r="J27" i="3" s="1"/>
  <c r="R691" i="1"/>
  <c r="P691" i="1"/>
  <c r="E27" i="3" s="1"/>
  <c r="N691" i="1"/>
  <c r="C26" i="3"/>
  <c r="W26" i="3"/>
  <c r="U26" i="3"/>
  <c r="S670" i="1"/>
  <c r="N689" i="1"/>
  <c r="N680" i="1"/>
  <c r="N677" i="1"/>
  <c r="N674" i="1"/>
  <c r="N670" i="1"/>
  <c r="N687" i="1"/>
  <c r="P662" i="1"/>
  <c r="P663" i="1" s="1"/>
  <c r="P664" i="1" s="1"/>
  <c r="P665" i="1" s="1"/>
  <c r="P666" i="1" s="1"/>
  <c r="P667" i="1" s="1"/>
  <c r="P668" i="1" s="1"/>
  <c r="P669" i="1" s="1"/>
  <c r="P670" i="1" s="1"/>
  <c r="P671" i="1" s="1"/>
  <c r="P672" i="1" s="1"/>
  <c r="P673" i="1" s="1"/>
  <c r="P674" i="1" s="1"/>
  <c r="P675" i="1" s="1"/>
  <c r="P676" i="1" s="1"/>
  <c r="P677" i="1" s="1"/>
  <c r="P678" i="1" s="1"/>
  <c r="P679" i="1" s="1"/>
  <c r="P680" i="1" s="1"/>
  <c r="P681" i="1" s="1"/>
  <c r="P682" i="1" s="1"/>
  <c r="P683" i="1" s="1"/>
  <c r="P684" i="1" s="1"/>
  <c r="P685" i="1" s="1"/>
  <c r="P686" i="1" s="1"/>
  <c r="P687" i="1" s="1"/>
  <c r="P688" i="1" s="1"/>
  <c r="P689" i="1" s="1"/>
  <c r="P690" i="1" s="1"/>
  <c r="N664" i="1"/>
  <c r="N690" i="1"/>
  <c r="N688" i="1"/>
  <c r="N686" i="1"/>
  <c r="N685" i="1"/>
  <c r="N684" i="1"/>
  <c r="N683" i="1"/>
  <c r="N682" i="1"/>
  <c r="N681" i="1"/>
  <c r="N679" i="1"/>
  <c r="N678" i="1"/>
  <c r="N676" i="1"/>
  <c r="N675" i="1"/>
  <c r="N673" i="1"/>
  <c r="N672" i="1"/>
  <c r="N671" i="1"/>
  <c r="N669" i="1"/>
  <c r="N668" i="1"/>
  <c r="S666" i="1"/>
  <c r="N667" i="1"/>
  <c r="N666" i="1"/>
  <c r="N665" i="1"/>
  <c r="Q663" i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N663" i="1"/>
  <c r="B663" i="1"/>
  <c r="B664" i="1" s="1"/>
  <c r="B665" i="1" s="1"/>
  <c r="B666" i="1" s="1"/>
  <c r="B667" i="1" s="1"/>
  <c r="B668" i="1" s="1"/>
  <c r="B669" i="1" s="1"/>
  <c r="B670" i="1" s="1"/>
  <c r="B671" i="1" s="1"/>
  <c r="B672" i="1" s="1"/>
  <c r="B673" i="1" s="1"/>
  <c r="B674" i="1" s="1"/>
  <c r="B675" i="1" s="1"/>
  <c r="B676" i="1" s="1"/>
  <c r="B677" i="1" s="1"/>
  <c r="B678" i="1" s="1"/>
  <c r="B679" i="1" s="1"/>
  <c r="B680" i="1" s="1"/>
  <c r="B681" i="1" s="1"/>
  <c r="B682" i="1" s="1"/>
  <c r="B683" i="1" s="1"/>
  <c r="B684" i="1" s="1"/>
  <c r="B685" i="1" s="1"/>
  <c r="B686" i="1" s="1"/>
  <c r="B687" i="1" s="1"/>
  <c r="B688" i="1" s="1"/>
  <c r="B689" i="1" s="1"/>
  <c r="B690" i="1" s="1"/>
  <c r="S662" i="1"/>
  <c r="J26" i="3" s="1"/>
  <c r="R662" i="1"/>
  <c r="D26" i="3" s="1"/>
  <c r="N662" i="1"/>
  <c r="O101" i="5"/>
  <c r="O55" i="5"/>
  <c r="O30" i="5"/>
  <c r="I6" i="3"/>
  <c r="I4" i="3"/>
  <c r="I2" i="3"/>
  <c r="I5" i="3"/>
  <c r="I3" i="3"/>
  <c r="C25" i="3"/>
  <c r="N658" i="1"/>
  <c r="N659" i="1"/>
  <c r="N660" i="1"/>
  <c r="N661" i="1"/>
  <c r="N647" i="1"/>
  <c r="N657" i="1"/>
  <c r="N656" i="1"/>
  <c r="N655" i="1"/>
  <c r="N654" i="1"/>
  <c r="N653" i="1"/>
  <c r="N652" i="1"/>
  <c r="N651" i="1"/>
  <c r="N650" i="1"/>
  <c r="N649" i="1"/>
  <c r="N648" i="1"/>
  <c r="N646" i="1"/>
  <c r="N645" i="1"/>
  <c r="N644" i="1"/>
  <c r="N643" i="1"/>
  <c r="N642" i="1"/>
  <c r="S642" i="1"/>
  <c r="N641" i="1"/>
  <c r="N640" i="1"/>
  <c r="N639" i="1"/>
  <c r="S638" i="1"/>
  <c r="N638" i="1"/>
  <c r="N637" i="1"/>
  <c r="N636" i="1"/>
  <c r="Q635" i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N635" i="1"/>
  <c r="B635" i="1"/>
  <c r="B636" i="1" s="1"/>
  <c r="B637" i="1" s="1"/>
  <c r="B638" i="1" s="1"/>
  <c r="B639" i="1" s="1"/>
  <c r="B640" i="1" s="1"/>
  <c r="B641" i="1" s="1"/>
  <c r="B642" i="1" s="1"/>
  <c r="B643" i="1" s="1"/>
  <c r="B644" i="1" s="1"/>
  <c r="B645" i="1" s="1"/>
  <c r="B646" i="1" s="1"/>
  <c r="B647" i="1" s="1"/>
  <c r="B648" i="1" s="1"/>
  <c r="B649" i="1" s="1"/>
  <c r="B650" i="1" s="1"/>
  <c r="B651" i="1" s="1"/>
  <c r="B652" i="1" s="1"/>
  <c r="B653" i="1" s="1"/>
  <c r="B654" i="1" s="1"/>
  <c r="B655" i="1" s="1"/>
  <c r="B656" i="1" s="1"/>
  <c r="B657" i="1" s="1"/>
  <c r="B658" i="1" s="1"/>
  <c r="B659" i="1" s="1"/>
  <c r="B660" i="1" s="1"/>
  <c r="B661" i="1" s="1"/>
  <c r="S634" i="1"/>
  <c r="J25" i="3" s="1"/>
  <c r="R634" i="1"/>
  <c r="R635" i="1" s="1"/>
  <c r="R636" i="1" s="1"/>
  <c r="R637" i="1" s="1"/>
  <c r="R638" i="1" s="1"/>
  <c r="R639" i="1" s="1"/>
  <c r="R640" i="1" s="1"/>
  <c r="R641" i="1" s="1"/>
  <c r="R642" i="1" s="1"/>
  <c r="R643" i="1" s="1"/>
  <c r="R644" i="1" s="1"/>
  <c r="R645" i="1" s="1"/>
  <c r="R646" i="1" s="1"/>
  <c r="R647" i="1" s="1"/>
  <c r="R648" i="1" s="1"/>
  <c r="R649" i="1" s="1"/>
  <c r="R650" i="1" s="1"/>
  <c r="R651" i="1" s="1"/>
  <c r="R652" i="1" s="1"/>
  <c r="R653" i="1" s="1"/>
  <c r="R654" i="1" s="1"/>
  <c r="R655" i="1" s="1"/>
  <c r="R656" i="1" s="1"/>
  <c r="R657" i="1" s="1"/>
  <c r="R658" i="1" s="1"/>
  <c r="R659" i="1" s="1"/>
  <c r="R660" i="1" s="1"/>
  <c r="R661" i="1" s="1"/>
  <c r="P634" i="1"/>
  <c r="P635" i="1" s="1"/>
  <c r="P636" i="1" s="1"/>
  <c r="P637" i="1" s="1"/>
  <c r="P638" i="1" s="1"/>
  <c r="P639" i="1" s="1"/>
  <c r="P640" i="1" s="1"/>
  <c r="P641" i="1" s="1"/>
  <c r="P642" i="1" s="1"/>
  <c r="P643" i="1" s="1"/>
  <c r="P644" i="1" s="1"/>
  <c r="P645" i="1" s="1"/>
  <c r="P646" i="1" s="1"/>
  <c r="P647" i="1" s="1"/>
  <c r="P648" i="1" s="1"/>
  <c r="P649" i="1" s="1"/>
  <c r="P650" i="1" s="1"/>
  <c r="P651" i="1" s="1"/>
  <c r="P652" i="1" s="1"/>
  <c r="P653" i="1" s="1"/>
  <c r="P654" i="1" s="1"/>
  <c r="P655" i="1" s="1"/>
  <c r="P656" i="1" s="1"/>
  <c r="P657" i="1" s="1"/>
  <c r="P658" i="1" s="1"/>
  <c r="P659" i="1" s="1"/>
  <c r="P660" i="1" s="1"/>
  <c r="P661" i="1" s="1"/>
  <c r="N634" i="1"/>
  <c r="W25" i="3"/>
  <c r="U25" i="3"/>
  <c r="W24" i="3"/>
  <c r="O4" i="5"/>
  <c r="O19" i="5"/>
  <c r="O20" i="5"/>
  <c r="O74" i="5"/>
  <c r="O59" i="5"/>
  <c r="A3" i="5"/>
  <c r="A5" i="5"/>
  <c r="A8" i="5"/>
  <c r="A12" i="5"/>
  <c r="A14" i="5" s="1"/>
  <c r="A16" i="5" s="1"/>
  <c r="A19" i="5" s="1"/>
  <c r="A22" i="5" s="1"/>
  <c r="A24" i="5" s="1"/>
  <c r="A26" i="5" s="1"/>
  <c r="A28" i="5" s="1"/>
  <c r="A29" i="5" s="1"/>
  <c r="A30" i="5" s="1"/>
  <c r="A31" i="5" s="1"/>
  <c r="A34" i="5" s="1"/>
  <c r="A36" i="5" s="1"/>
  <c r="A38" i="5" s="1"/>
  <c r="A39" i="5" s="1"/>
  <c r="A41" i="5" s="1"/>
  <c r="A42" i="5" s="1"/>
  <c r="A44" i="5" s="1"/>
  <c r="A46" i="5" s="1"/>
  <c r="A48" i="5" s="1"/>
  <c r="A50" i="5" s="1"/>
  <c r="A51" i="5" s="1"/>
  <c r="A53" i="5" s="1"/>
  <c r="A55" i="5" s="1"/>
  <c r="A56" i="5" s="1"/>
  <c r="A59" i="5" s="1"/>
  <c r="A61" i="5" s="1"/>
  <c r="A63" i="5" s="1"/>
  <c r="A64" i="5" s="1"/>
  <c r="A66" i="5" s="1"/>
  <c r="A68" i="5" s="1"/>
  <c r="A69" i="5" s="1"/>
  <c r="A71" i="5" s="1"/>
  <c r="A72" i="5" s="1"/>
  <c r="A73" i="5" s="1"/>
  <c r="A74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A101" i="5" s="1"/>
  <c r="A102" i="5" s="1"/>
  <c r="A103" i="5" s="1"/>
  <c r="A104" i="5" s="1"/>
  <c r="A105" i="5" s="1"/>
  <c r="A106" i="5" s="1"/>
  <c r="A107" i="5" s="1"/>
  <c r="O54" i="5"/>
  <c r="O53" i="5"/>
  <c r="O10" i="5"/>
  <c r="O8" i="5"/>
  <c r="O12" i="5"/>
  <c r="O66" i="5"/>
  <c r="O44" i="5"/>
  <c r="O51" i="5"/>
  <c r="O26" i="5"/>
  <c r="O72" i="5"/>
  <c r="O29" i="5"/>
  <c r="O107" i="5"/>
  <c r="O103" i="5"/>
  <c r="O104" i="5"/>
  <c r="O105" i="5"/>
  <c r="O106" i="5"/>
  <c r="O57" i="5"/>
  <c r="O78" i="5"/>
  <c r="S612" i="1"/>
  <c r="S608" i="1"/>
  <c r="S604" i="1"/>
  <c r="J24" i="3" s="1"/>
  <c r="N614" i="1"/>
  <c r="N622" i="1"/>
  <c r="N609" i="1"/>
  <c r="AB25" i="3"/>
  <c r="W23" i="3"/>
  <c r="P604" i="1"/>
  <c r="P605" i="1" s="1"/>
  <c r="P606" i="1" s="1"/>
  <c r="P607" i="1" s="1"/>
  <c r="P608" i="1" s="1"/>
  <c r="P609" i="1" s="1"/>
  <c r="P610" i="1" s="1"/>
  <c r="P611" i="1" s="1"/>
  <c r="P612" i="1" s="1"/>
  <c r="P613" i="1" s="1"/>
  <c r="P614" i="1" s="1"/>
  <c r="P615" i="1" s="1"/>
  <c r="P616" i="1" s="1"/>
  <c r="P617" i="1" s="1"/>
  <c r="P618" i="1" s="1"/>
  <c r="P619" i="1" s="1"/>
  <c r="P620" i="1" s="1"/>
  <c r="P621" i="1" s="1"/>
  <c r="P622" i="1" s="1"/>
  <c r="P623" i="1" s="1"/>
  <c r="P624" i="1" s="1"/>
  <c r="P625" i="1" s="1"/>
  <c r="P626" i="1" s="1"/>
  <c r="P627" i="1" s="1"/>
  <c r="P628" i="1" s="1"/>
  <c r="P629" i="1" s="1"/>
  <c r="P630" i="1" s="1"/>
  <c r="P631" i="1" s="1"/>
  <c r="P632" i="1" s="1"/>
  <c r="P633" i="1" s="1"/>
  <c r="N611" i="1"/>
  <c r="N633" i="1"/>
  <c r="N632" i="1"/>
  <c r="N631" i="1"/>
  <c r="N630" i="1"/>
  <c r="N629" i="1"/>
  <c r="N628" i="1"/>
  <c r="N627" i="1"/>
  <c r="N626" i="1"/>
  <c r="N625" i="1"/>
  <c r="N624" i="1"/>
  <c r="N623" i="1"/>
  <c r="N621" i="1"/>
  <c r="N620" i="1"/>
  <c r="N619" i="1"/>
  <c r="N617" i="1"/>
  <c r="N618" i="1"/>
  <c r="N616" i="1"/>
  <c r="N615" i="1"/>
  <c r="N613" i="1"/>
  <c r="N612" i="1"/>
  <c r="N610" i="1"/>
  <c r="N608" i="1"/>
  <c r="N607" i="1"/>
  <c r="N606" i="1"/>
  <c r="Q605" i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N605" i="1"/>
  <c r="B605" i="1"/>
  <c r="B606" i="1" s="1"/>
  <c r="B607" i="1" s="1"/>
  <c r="B608" i="1" s="1"/>
  <c r="B609" i="1" s="1"/>
  <c r="B610" i="1" s="1"/>
  <c r="B611" i="1" s="1"/>
  <c r="B612" i="1" s="1"/>
  <c r="B613" i="1" s="1"/>
  <c r="B614" i="1" s="1"/>
  <c r="B615" i="1" s="1"/>
  <c r="B616" i="1" s="1"/>
  <c r="B617" i="1" s="1"/>
  <c r="B618" i="1" s="1"/>
  <c r="B619" i="1" s="1"/>
  <c r="B620" i="1" s="1"/>
  <c r="B621" i="1" s="1"/>
  <c r="B622" i="1" s="1"/>
  <c r="B623" i="1" s="1"/>
  <c r="B624" i="1" s="1"/>
  <c r="B625" i="1" s="1"/>
  <c r="B626" i="1" s="1"/>
  <c r="B627" i="1" s="1"/>
  <c r="B628" i="1" s="1"/>
  <c r="B629" i="1" s="1"/>
  <c r="B630" i="1" s="1"/>
  <c r="B631" i="1" s="1"/>
  <c r="B632" i="1" s="1"/>
  <c r="B633" i="1" s="1"/>
  <c r="R604" i="1"/>
  <c r="D24" i="3" s="1"/>
  <c r="N604" i="1"/>
  <c r="C24" i="3"/>
  <c r="U24" i="3"/>
  <c r="S578" i="1"/>
  <c r="C23" i="3"/>
  <c r="U23" i="3"/>
  <c r="N588" i="1"/>
  <c r="S574" i="1"/>
  <c r="J23" i="3" s="1"/>
  <c r="Q575" i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P574" i="1"/>
  <c r="P575" i="1" s="1"/>
  <c r="P576" i="1" s="1"/>
  <c r="P577" i="1" s="1"/>
  <c r="P578" i="1" s="1"/>
  <c r="P579" i="1" s="1"/>
  <c r="P580" i="1" s="1"/>
  <c r="P581" i="1" s="1"/>
  <c r="P582" i="1" s="1"/>
  <c r="P583" i="1" s="1"/>
  <c r="P584" i="1" s="1"/>
  <c r="P585" i="1" s="1"/>
  <c r="P586" i="1" s="1"/>
  <c r="P587" i="1" s="1"/>
  <c r="P588" i="1" s="1"/>
  <c r="P589" i="1" s="1"/>
  <c r="P590" i="1" s="1"/>
  <c r="P591" i="1" s="1"/>
  <c r="P592" i="1" s="1"/>
  <c r="P593" i="1" s="1"/>
  <c r="P594" i="1" s="1"/>
  <c r="P595" i="1" s="1"/>
  <c r="P596" i="1" s="1"/>
  <c r="P597" i="1" s="1"/>
  <c r="P598" i="1" s="1"/>
  <c r="P599" i="1" s="1"/>
  <c r="P600" i="1" s="1"/>
  <c r="P601" i="1" s="1"/>
  <c r="P602" i="1" s="1"/>
  <c r="P603" i="1" s="1"/>
  <c r="B575" i="1"/>
  <c r="B576" i="1" s="1"/>
  <c r="B577" i="1" s="1"/>
  <c r="B578" i="1" s="1"/>
  <c r="B579" i="1" s="1"/>
  <c r="B580" i="1" s="1"/>
  <c r="B581" i="1" s="1"/>
  <c r="B582" i="1" s="1"/>
  <c r="B583" i="1" s="1"/>
  <c r="B584" i="1" s="1"/>
  <c r="B585" i="1" s="1"/>
  <c r="B586" i="1" s="1"/>
  <c r="B587" i="1" s="1"/>
  <c r="B588" i="1" s="1"/>
  <c r="B589" i="1" s="1"/>
  <c r="B590" i="1" s="1"/>
  <c r="B591" i="1" s="1"/>
  <c r="B592" i="1" s="1"/>
  <c r="B593" i="1" s="1"/>
  <c r="B594" i="1" s="1"/>
  <c r="B595" i="1" s="1"/>
  <c r="B596" i="1" s="1"/>
  <c r="B597" i="1" s="1"/>
  <c r="B598" i="1" s="1"/>
  <c r="B599" i="1" s="1"/>
  <c r="B600" i="1" s="1"/>
  <c r="B601" i="1" s="1"/>
  <c r="B602" i="1" s="1"/>
  <c r="B603" i="1" s="1"/>
  <c r="N575" i="1"/>
  <c r="N603" i="1"/>
  <c r="N602" i="1"/>
  <c r="N601" i="1"/>
  <c r="N600" i="1"/>
  <c r="N599" i="1"/>
  <c r="N598" i="1"/>
  <c r="N597" i="1"/>
  <c r="N596" i="1"/>
  <c r="N595" i="1"/>
  <c r="N594" i="1"/>
  <c r="N593" i="1"/>
  <c r="N592" i="1"/>
  <c r="N591" i="1"/>
  <c r="N590" i="1"/>
  <c r="N589" i="1"/>
  <c r="N587" i="1"/>
  <c r="N586" i="1"/>
  <c r="N585" i="1"/>
  <c r="N584" i="1"/>
  <c r="N583" i="1"/>
  <c r="N582" i="1"/>
  <c r="N581" i="1"/>
  <c r="N580" i="1"/>
  <c r="N579" i="1"/>
  <c r="N578" i="1"/>
  <c r="N577" i="1"/>
  <c r="N576" i="1"/>
  <c r="R574" i="1"/>
  <c r="R575" i="1" s="1"/>
  <c r="R576" i="1" s="1"/>
  <c r="R577" i="1" s="1"/>
  <c r="R578" i="1" s="1"/>
  <c r="R579" i="1" s="1"/>
  <c r="R580" i="1" s="1"/>
  <c r="R581" i="1" s="1"/>
  <c r="R582" i="1" s="1"/>
  <c r="R583" i="1" s="1"/>
  <c r="R584" i="1" s="1"/>
  <c r="R585" i="1" s="1"/>
  <c r="R586" i="1" s="1"/>
  <c r="R587" i="1" s="1"/>
  <c r="R588" i="1" s="1"/>
  <c r="R589" i="1" s="1"/>
  <c r="R590" i="1" s="1"/>
  <c r="R591" i="1" s="1"/>
  <c r="R592" i="1" s="1"/>
  <c r="R593" i="1" s="1"/>
  <c r="R594" i="1" s="1"/>
  <c r="R595" i="1" s="1"/>
  <c r="R596" i="1" s="1"/>
  <c r="R597" i="1" s="1"/>
  <c r="R598" i="1" s="1"/>
  <c r="R599" i="1" s="1"/>
  <c r="R600" i="1" s="1"/>
  <c r="R601" i="1" s="1"/>
  <c r="R602" i="1" s="1"/>
  <c r="R603" i="1" s="1"/>
  <c r="N574" i="1"/>
  <c r="C21" i="3"/>
  <c r="C22" i="3"/>
  <c r="N552" i="1"/>
  <c r="N573" i="1"/>
  <c r="N572" i="1"/>
  <c r="N571" i="1"/>
  <c r="N570" i="1"/>
  <c r="N569" i="1"/>
  <c r="N567" i="1"/>
  <c r="N566" i="1"/>
  <c r="N565" i="1"/>
  <c r="N568" i="1"/>
  <c r="N564" i="1"/>
  <c r="N563" i="1"/>
  <c r="N562" i="1"/>
  <c r="N561" i="1"/>
  <c r="N560" i="1"/>
  <c r="N559" i="1"/>
  <c r="N558" i="1"/>
  <c r="N557" i="1"/>
  <c r="N556" i="1"/>
  <c r="N555" i="1"/>
  <c r="N554" i="1"/>
  <c r="N553" i="1"/>
  <c r="N551" i="1"/>
  <c r="N550" i="1"/>
  <c r="N549" i="1"/>
  <c r="N548" i="1"/>
  <c r="N547" i="1"/>
  <c r="N546" i="1"/>
  <c r="Q545" i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N545" i="1"/>
  <c r="B545" i="1"/>
  <c r="B546" i="1" s="1"/>
  <c r="B547" i="1" s="1"/>
  <c r="B548" i="1" s="1"/>
  <c r="B549" i="1" s="1"/>
  <c r="B550" i="1" s="1"/>
  <c r="B551" i="1" s="1"/>
  <c r="B552" i="1" s="1"/>
  <c r="B553" i="1" s="1"/>
  <c r="B554" i="1" s="1"/>
  <c r="B555" i="1" s="1"/>
  <c r="B556" i="1" s="1"/>
  <c r="B557" i="1" s="1"/>
  <c r="B558" i="1" s="1"/>
  <c r="B559" i="1" s="1"/>
  <c r="B560" i="1" s="1"/>
  <c r="B561" i="1" s="1"/>
  <c r="B562" i="1" s="1"/>
  <c r="B563" i="1" s="1"/>
  <c r="B564" i="1" s="1"/>
  <c r="B565" i="1" s="1"/>
  <c r="B566" i="1" s="1"/>
  <c r="B567" i="1" s="1"/>
  <c r="B568" i="1" s="1"/>
  <c r="B569" i="1" s="1"/>
  <c r="B570" i="1" s="1"/>
  <c r="B571" i="1" s="1"/>
  <c r="B572" i="1" s="1"/>
  <c r="B573" i="1" s="1"/>
  <c r="S544" i="1"/>
  <c r="J22" i="3" s="1"/>
  <c r="R544" i="1"/>
  <c r="D22" i="3" s="1"/>
  <c r="P544" i="1"/>
  <c r="P545" i="1" s="1"/>
  <c r="P546" i="1" s="1"/>
  <c r="P547" i="1" s="1"/>
  <c r="P548" i="1" s="1"/>
  <c r="P549" i="1" s="1"/>
  <c r="P550" i="1" s="1"/>
  <c r="P551" i="1" s="1"/>
  <c r="P552" i="1" s="1"/>
  <c r="P553" i="1" s="1"/>
  <c r="P554" i="1" s="1"/>
  <c r="P555" i="1" s="1"/>
  <c r="P556" i="1" s="1"/>
  <c r="P557" i="1" s="1"/>
  <c r="P558" i="1" s="1"/>
  <c r="P559" i="1" s="1"/>
  <c r="P560" i="1" s="1"/>
  <c r="P561" i="1" s="1"/>
  <c r="P562" i="1" s="1"/>
  <c r="P563" i="1" s="1"/>
  <c r="P564" i="1" s="1"/>
  <c r="P565" i="1" s="1"/>
  <c r="P566" i="1" s="1"/>
  <c r="P567" i="1" s="1"/>
  <c r="P568" i="1" s="1"/>
  <c r="P569" i="1" s="1"/>
  <c r="P570" i="1" s="1"/>
  <c r="P571" i="1" s="1"/>
  <c r="P572" i="1" s="1"/>
  <c r="P573" i="1" s="1"/>
  <c r="N544" i="1"/>
  <c r="R515" i="1"/>
  <c r="D21" i="3" s="1"/>
  <c r="P515" i="1"/>
  <c r="P516" i="1" s="1"/>
  <c r="P517" i="1" s="1"/>
  <c r="P518" i="1" s="1"/>
  <c r="P519" i="1" s="1"/>
  <c r="P520" i="1" s="1"/>
  <c r="P521" i="1" s="1"/>
  <c r="P522" i="1" s="1"/>
  <c r="P523" i="1" s="1"/>
  <c r="P524" i="1" s="1"/>
  <c r="P525" i="1" s="1"/>
  <c r="P526" i="1" s="1"/>
  <c r="P527" i="1" s="1"/>
  <c r="P528" i="1" s="1"/>
  <c r="P529" i="1" s="1"/>
  <c r="P530" i="1" s="1"/>
  <c r="P531" i="1" s="1"/>
  <c r="P532" i="1" s="1"/>
  <c r="P533" i="1" s="1"/>
  <c r="P534" i="1" s="1"/>
  <c r="P535" i="1" s="1"/>
  <c r="P536" i="1" s="1"/>
  <c r="P537" i="1" s="1"/>
  <c r="P538" i="1" s="1"/>
  <c r="P539" i="1" s="1"/>
  <c r="P540" i="1" s="1"/>
  <c r="P541" i="1" s="1"/>
  <c r="P542" i="1" s="1"/>
  <c r="P543" i="1" s="1"/>
  <c r="N537" i="1"/>
  <c r="N533" i="1"/>
  <c r="N529" i="1"/>
  <c r="U22" i="3"/>
  <c r="U21" i="3"/>
  <c r="N521" i="1"/>
  <c r="N543" i="1"/>
  <c r="N542" i="1"/>
  <c r="N541" i="1"/>
  <c r="N540" i="1"/>
  <c r="N539" i="1"/>
  <c r="N538" i="1"/>
  <c r="N536" i="1"/>
  <c r="N535" i="1"/>
  <c r="N532" i="1"/>
  <c r="N534" i="1"/>
  <c r="N531" i="1"/>
  <c r="N530" i="1"/>
  <c r="N528" i="1"/>
  <c r="N527" i="1"/>
  <c r="N526" i="1"/>
  <c r="N525" i="1"/>
  <c r="N524" i="1"/>
  <c r="N523" i="1"/>
  <c r="N522" i="1"/>
  <c r="N520" i="1"/>
  <c r="N519" i="1"/>
  <c r="N517" i="1"/>
  <c r="N518" i="1"/>
  <c r="Q516" i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N516" i="1"/>
  <c r="B516" i="1"/>
  <c r="B517" i="1" s="1"/>
  <c r="B518" i="1" s="1"/>
  <c r="B519" i="1" s="1"/>
  <c r="B520" i="1" s="1"/>
  <c r="B521" i="1" s="1"/>
  <c r="B522" i="1" s="1"/>
  <c r="B523" i="1" s="1"/>
  <c r="B524" i="1" s="1"/>
  <c r="B525" i="1" s="1"/>
  <c r="B526" i="1" s="1"/>
  <c r="B527" i="1" s="1"/>
  <c r="B528" i="1" s="1"/>
  <c r="B529" i="1" s="1"/>
  <c r="B530" i="1" s="1"/>
  <c r="B531" i="1" s="1"/>
  <c r="B532" i="1" s="1"/>
  <c r="B533" i="1" s="1"/>
  <c r="B534" i="1" s="1"/>
  <c r="B535" i="1" s="1"/>
  <c r="B536" i="1" s="1"/>
  <c r="B537" i="1" s="1"/>
  <c r="B538" i="1" s="1"/>
  <c r="B539" i="1" s="1"/>
  <c r="B540" i="1" s="1"/>
  <c r="B541" i="1" s="1"/>
  <c r="B542" i="1" s="1"/>
  <c r="B543" i="1" s="1"/>
  <c r="S515" i="1"/>
  <c r="J21" i="3" s="1"/>
  <c r="N515" i="1"/>
  <c r="C19" i="3"/>
  <c r="U19" i="3"/>
  <c r="S488" i="1"/>
  <c r="J20" i="3" s="1"/>
  <c r="N513" i="1"/>
  <c r="N511" i="1"/>
  <c r="N512" i="1"/>
  <c r="N494" i="1"/>
  <c r="N492" i="1"/>
  <c r="C20" i="3"/>
  <c r="N514" i="1"/>
  <c r="N510" i="1"/>
  <c r="N508" i="1"/>
  <c r="N509" i="1"/>
  <c r="N507" i="1"/>
  <c r="N506" i="1"/>
  <c r="N505" i="1"/>
  <c r="N504" i="1"/>
  <c r="N503" i="1"/>
  <c r="N502" i="1"/>
  <c r="N501" i="1"/>
  <c r="N500" i="1"/>
  <c r="N499" i="1"/>
  <c r="N498" i="1"/>
  <c r="N497" i="1"/>
  <c r="N496" i="1"/>
  <c r="N495" i="1"/>
  <c r="N493" i="1"/>
  <c r="N491" i="1"/>
  <c r="N490" i="1"/>
  <c r="Q489" i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N489" i="1"/>
  <c r="B489" i="1"/>
  <c r="B490" i="1" s="1"/>
  <c r="B491" i="1" s="1"/>
  <c r="B492" i="1" s="1"/>
  <c r="B493" i="1" s="1"/>
  <c r="B494" i="1" s="1"/>
  <c r="B495" i="1" s="1"/>
  <c r="B496" i="1" s="1"/>
  <c r="B497" i="1" s="1"/>
  <c r="B498" i="1" s="1"/>
  <c r="B499" i="1" s="1"/>
  <c r="B500" i="1" s="1"/>
  <c r="B501" i="1" s="1"/>
  <c r="B502" i="1" s="1"/>
  <c r="B503" i="1" s="1"/>
  <c r="B504" i="1" s="1"/>
  <c r="B505" i="1" s="1"/>
  <c r="B506" i="1" s="1"/>
  <c r="B507" i="1" s="1"/>
  <c r="B508" i="1" s="1"/>
  <c r="B509" i="1" s="1"/>
  <c r="B510" i="1" s="1"/>
  <c r="B511" i="1" s="1"/>
  <c r="B512" i="1" s="1"/>
  <c r="B513" i="1" s="1"/>
  <c r="B514" i="1" s="1"/>
  <c r="R488" i="1"/>
  <c r="P488" i="1"/>
  <c r="E20" i="3" s="1"/>
  <c r="N488" i="1"/>
  <c r="U20" i="3"/>
  <c r="S464" i="1"/>
  <c r="J19" i="3" s="1"/>
  <c r="N486" i="1"/>
  <c r="P439" i="1"/>
  <c r="E18" i="3" s="1"/>
  <c r="N18" i="3" s="1"/>
  <c r="N484" i="1"/>
  <c r="N471" i="1"/>
  <c r="R464" i="1"/>
  <c r="D19" i="3" s="1"/>
  <c r="P464" i="1"/>
  <c r="P465" i="1" s="1"/>
  <c r="P466" i="1" s="1"/>
  <c r="P467" i="1" s="1"/>
  <c r="P468" i="1" s="1"/>
  <c r="P469" i="1" s="1"/>
  <c r="P470" i="1" s="1"/>
  <c r="P471" i="1" s="1"/>
  <c r="P472" i="1" s="1"/>
  <c r="P473" i="1" s="1"/>
  <c r="P474" i="1" s="1"/>
  <c r="P475" i="1" s="1"/>
  <c r="P476" i="1" s="1"/>
  <c r="P477" i="1" s="1"/>
  <c r="P478" i="1" s="1"/>
  <c r="P479" i="1" s="1"/>
  <c r="P480" i="1" s="1"/>
  <c r="P481" i="1" s="1"/>
  <c r="P482" i="1" s="1"/>
  <c r="P483" i="1" s="1"/>
  <c r="P484" i="1" s="1"/>
  <c r="P485" i="1" s="1"/>
  <c r="P486" i="1" s="1"/>
  <c r="P487" i="1" s="1"/>
  <c r="N487" i="1"/>
  <c r="N485" i="1"/>
  <c r="N483" i="1"/>
  <c r="N482" i="1"/>
  <c r="N481" i="1"/>
  <c r="N480" i="1"/>
  <c r="N479" i="1"/>
  <c r="N478" i="1"/>
  <c r="N477" i="1"/>
  <c r="N476" i="1"/>
  <c r="N475" i="1"/>
  <c r="N474" i="1"/>
  <c r="N473" i="1"/>
  <c r="N472" i="1"/>
  <c r="N470" i="1"/>
  <c r="N469" i="1"/>
  <c r="N468" i="1"/>
  <c r="N467" i="1"/>
  <c r="N466" i="1"/>
  <c r="Q465" i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N465" i="1"/>
  <c r="B465" i="1"/>
  <c r="B466" i="1" s="1"/>
  <c r="B467" i="1" s="1"/>
  <c r="B468" i="1" s="1"/>
  <c r="B469" i="1" s="1"/>
  <c r="B470" i="1" s="1"/>
  <c r="B471" i="1" s="1"/>
  <c r="B472" i="1" s="1"/>
  <c r="B473" i="1" s="1"/>
  <c r="B474" i="1" s="1"/>
  <c r="B475" i="1" s="1"/>
  <c r="B476" i="1" s="1"/>
  <c r="B477" i="1" s="1"/>
  <c r="B478" i="1" s="1"/>
  <c r="B479" i="1" s="1"/>
  <c r="B480" i="1" s="1"/>
  <c r="B481" i="1" s="1"/>
  <c r="B482" i="1" s="1"/>
  <c r="B483" i="1" s="1"/>
  <c r="B484" i="1" s="1"/>
  <c r="B485" i="1" s="1"/>
  <c r="B486" i="1" s="1"/>
  <c r="B487" i="1" s="1"/>
  <c r="N464" i="1"/>
  <c r="N456" i="1"/>
  <c r="C18" i="3"/>
  <c r="U18" i="3"/>
  <c r="N460" i="1"/>
  <c r="N458" i="1"/>
  <c r="N454" i="1"/>
  <c r="N463" i="1"/>
  <c r="N462" i="1"/>
  <c r="N461" i="1"/>
  <c r="N459" i="1"/>
  <c r="N457" i="1"/>
  <c r="N455" i="1"/>
  <c r="N453" i="1"/>
  <c r="N452" i="1"/>
  <c r="N451" i="1"/>
  <c r="N450" i="1"/>
  <c r="N449" i="1"/>
  <c r="N448" i="1"/>
  <c r="N447" i="1"/>
  <c r="N446" i="1"/>
  <c r="N445" i="1"/>
  <c r="N444" i="1"/>
  <c r="N443" i="1"/>
  <c r="N442" i="1"/>
  <c r="N441" i="1"/>
  <c r="Q440" i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N440" i="1"/>
  <c r="B440" i="1"/>
  <c r="B441" i="1" s="1"/>
  <c r="B442" i="1" s="1"/>
  <c r="B443" i="1" s="1"/>
  <c r="B444" i="1" s="1"/>
  <c r="B445" i="1" s="1"/>
  <c r="B446" i="1" s="1"/>
  <c r="B447" i="1" s="1"/>
  <c r="B448" i="1" s="1"/>
  <c r="B449" i="1" s="1"/>
  <c r="B450" i="1" s="1"/>
  <c r="B451" i="1" s="1"/>
  <c r="B452" i="1" s="1"/>
  <c r="B453" i="1" s="1"/>
  <c r="B454" i="1" s="1"/>
  <c r="B455" i="1" s="1"/>
  <c r="B456" i="1" s="1"/>
  <c r="B457" i="1" s="1"/>
  <c r="B458" i="1" s="1"/>
  <c r="B459" i="1" s="1"/>
  <c r="B460" i="1" s="1"/>
  <c r="B461" i="1" s="1"/>
  <c r="B462" i="1" s="1"/>
  <c r="B463" i="1" s="1"/>
  <c r="R439" i="1"/>
  <c r="N439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13" i="1"/>
  <c r="R413" i="1"/>
  <c r="R414" i="1" s="1"/>
  <c r="R415" i="1" s="1"/>
  <c r="R416" i="1" s="1"/>
  <c r="R417" i="1" s="1"/>
  <c r="R418" i="1" s="1"/>
  <c r="R419" i="1" s="1"/>
  <c r="R420" i="1" s="1"/>
  <c r="R421" i="1" s="1"/>
  <c r="R422" i="1" s="1"/>
  <c r="R423" i="1" s="1"/>
  <c r="R424" i="1" s="1"/>
  <c r="R425" i="1" s="1"/>
  <c r="R426" i="1" s="1"/>
  <c r="R427" i="1" s="1"/>
  <c r="R428" i="1" s="1"/>
  <c r="R429" i="1" s="1"/>
  <c r="R430" i="1" s="1"/>
  <c r="R431" i="1" s="1"/>
  <c r="R432" i="1" s="1"/>
  <c r="R433" i="1" s="1"/>
  <c r="R434" i="1" s="1"/>
  <c r="R435" i="1" s="1"/>
  <c r="R436" i="1" s="1"/>
  <c r="R437" i="1" s="1"/>
  <c r="R438" i="1" s="1"/>
  <c r="P413" i="1"/>
  <c r="P414" i="1" s="1"/>
  <c r="P415" i="1" s="1"/>
  <c r="P416" i="1" s="1"/>
  <c r="P417" i="1" s="1"/>
  <c r="P418" i="1" s="1"/>
  <c r="P419" i="1" s="1"/>
  <c r="P420" i="1" s="1"/>
  <c r="P421" i="1" s="1"/>
  <c r="P422" i="1" s="1"/>
  <c r="P423" i="1" s="1"/>
  <c r="P424" i="1" s="1"/>
  <c r="P425" i="1" s="1"/>
  <c r="P426" i="1" s="1"/>
  <c r="P427" i="1" s="1"/>
  <c r="P428" i="1" s="1"/>
  <c r="P429" i="1" s="1"/>
  <c r="P430" i="1" s="1"/>
  <c r="P431" i="1" s="1"/>
  <c r="P432" i="1" s="1"/>
  <c r="P433" i="1" s="1"/>
  <c r="P434" i="1" s="1"/>
  <c r="P435" i="1" s="1"/>
  <c r="P436" i="1" s="1"/>
  <c r="P437" i="1" s="1"/>
  <c r="P438" i="1" s="1"/>
  <c r="C17" i="3"/>
  <c r="U17" i="3"/>
  <c r="Q414" i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B414" i="1"/>
  <c r="B415" i="1" s="1"/>
  <c r="B416" i="1" s="1"/>
  <c r="B417" i="1" s="1"/>
  <c r="B418" i="1" s="1"/>
  <c r="B419" i="1" s="1"/>
  <c r="B420" i="1" s="1"/>
  <c r="B421" i="1" s="1"/>
  <c r="B422" i="1" s="1"/>
  <c r="B423" i="1" s="1"/>
  <c r="B424" i="1" s="1"/>
  <c r="B425" i="1" s="1"/>
  <c r="B426" i="1" s="1"/>
  <c r="B427" i="1" s="1"/>
  <c r="B428" i="1" s="1"/>
  <c r="B429" i="1" s="1"/>
  <c r="B430" i="1" s="1"/>
  <c r="B431" i="1" s="1"/>
  <c r="B432" i="1" s="1"/>
  <c r="B433" i="1" s="1"/>
  <c r="B434" i="1" s="1"/>
  <c r="B435" i="1" s="1"/>
  <c r="B436" i="1" s="1"/>
  <c r="B437" i="1" s="1"/>
  <c r="B438" i="1" s="1"/>
  <c r="N388" i="1"/>
  <c r="N411" i="1"/>
  <c r="N400" i="1"/>
  <c r="B387" i="1"/>
  <c r="B388" i="1" s="1"/>
  <c r="B389" i="1" s="1"/>
  <c r="B390" i="1" s="1"/>
  <c r="B391" i="1" s="1"/>
  <c r="B392" i="1" s="1"/>
  <c r="B393" i="1" s="1"/>
  <c r="B394" i="1" s="1"/>
  <c r="B395" i="1" s="1"/>
  <c r="B396" i="1" s="1"/>
  <c r="B397" i="1" s="1"/>
  <c r="B398" i="1" s="1"/>
  <c r="B399" i="1" s="1"/>
  <c r="B400" i="1" s="1"/>
  <c r="B401" i="1" s="1"/>
  <c r="B402" i="1" s="1"/>
  <c r="B403" i="1" s="1"/>
  <c r="B404" i="1" s="1"/>
  <c r="B405" i="1" s="1"/>
  <c r="B406" i="1" s="1"/>
  <c r="B407" i="1" s="1"/>
  <c r="B408" i="1" s="1"/>
  <c r="B409" i="1" s="1"/>
  <c r="B410" i="1" s="1"/>
  <c r="B411" i="1" s="1"/>
  <c r="B412" i="1" s="1"/>
  <c r="Q387" i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C16" i="3"/>
  <c r="U16" i="3"/>
  <c r="P386" i="1"/>
  <c r="E16" i="3" s="1"/>
  <c r="H16" i="3" s="1"/>
  <c r="R386" i="1"/>
  <c r="R387" i="1" s="1"/>
  <c r="R388" i="1" s="1"/>
  <c r="R389" i="1" s="1"/>
  <c r="R390" i="1" s="1"/>
  <c r="R391" i="1" s="1"/>
  <c r="R392" i="1" s="1"/>
  <c r="R393" i="1" s="1"/>
  <c r="R394" i="1" s="1"/>
  <c r="R395" i="1" s="1"/>
  <c r="R396" i="1" s="1"/>
  <c r="R397" i="1" s="1"/>
  <c r="R398" i="1" s="1"/>
  <c r="R399" i="1" s="1"/>
  <c r="R400" i="1" s="1"/>
  <c r="R401" i="1" s="1"/>
  <c r="R402" i="1" s="1"/>
  <c r="R403" i="1" s="1"/>
  <c r="R404" i="1" s="1"/>
  <c r="R405" i="1" s="1"/>
  <c r="R406" i="1" s="1"/>
  <c r="R407" i="1" s="1"/>
  <c r="R408" i="1" s="1"/>
  <c r="R409" i="1" s="1"/>
  <c r="R410" i="1" s="1"/>
  <c r="R411" i="1" s="1"/>
  <c r="R412" i="1" s="1"/>
  <c r="N412" i="1"/>
  <c r="N410" i="1"/>
  <c r="N409" i="1"/>
  <c r="N408" i="1"/>
  <c r="N407" i="1"/>
  <c r="N406" i="1"/>
  <c r="N404" i="1"/>
  <c r="N405" i="1"/>
  <c r="N403" i="1"/>
  <c r="N402" i="1"/>
  <c r="N401" i="1"/>
  <c r="N399" i="1"/>
  <c r="N398" i="1"/>
  <c r="N397" i="1"/>
  <c r="N395" i="1"/>
  <c r="N396" i="1"/>
  <c r="N394" i="1"/>
  <c r="N393" i="1"/>
  <c r="N392" i="1"/>
  <c r="N391" i="1"/>
  <c r="N389" i="1"/>
  <c r="N390" i="1"/>
  <c r="N387" i="1"/>
  <c r="N386" i="1"/>
  <c r="C15" i="3"/>
  <c r="P356" i="1"/>
  <c r="P357" i="1" s="1"/>
  <c r="P358" i="1" s="1"/>
  <c r="P359" i="1" s="1"/>
  <c r="P360" i="1" s="1"/>
  <c r="P361" i="1" s="1"/>
  <c r="P362" i="1" s="1"/>
  <c r="P363" i="1" s="1"/>
  <c r="P364" i="1" s="1"/>
  <c r="P365" i="1" s="1"/>
  <c r="P366" i="1" s="1"/>
  <c r="P367" i="1" s="1"/>
  <c r="P368" i="1" s="1"/>
  <c r="P369" i="1" s="1"/>
  <c r="P370" i="1" s="1"/>
  <c r="P371" i="1" s="1"/>
  <c r="P372" i="1" s="1"/>
  <c r="P373" i="1" s="1"/>
  <c r="P374" i="1" s="1"/>
  <c r="P375" i="1" s="1"/>
  <c r="P376" i="1" s="1"/>
  <c r="P377" i="1" s="1"/>
  <c r="P378" i="1" s="1"/>
  <c r="P379" i="1" s="1"/>
  <c r="P380" i="1" s="1"/>
  <c r="P381" i="1" s="1"/>
  <c r="P382" i="1" s="1"/>
  <c r="P383" i="1" s="1"/>
  <c r="P384" i="1" s="1"/>
  <c r="P385" i="1" s="1"/>
  <c r="R356" i="1"/>
  <c r="R357" i="1" s="1"/>
  <c r="R358" i="1" s="1"/>
  <c r="R359" i="1" s="1"/>
  <c r="R360" i="1" s="1"/>
  <c r="R361" i="1" s="1"/>
  <c r="R362" i="1" s="1"/>
  <c r="R363" i="1" s="1"/>
  <c r="R364" i="1" s="1"/>
  <c r="R365" i="1" s="1"/>
  <c r="R91" i="1"/>
  <c r="R92" i="1" s="1"/>
  <c r="R93" i="1" s="1"/>
  <c r="R94" i="1" s="1"/>
  <c r="R95" i="1" s="1"/>
  <c r="R96" i="1" s="1"/>
  <c r="R97" i="1" s="1"/>
  <c r="R98" i="1" s="1"/>
  <c r="R99" i="1" s="1"/>
  <c r="R100" i="1" s="1"/>
  <c r="R101" i="1" s="1"/>
  <c r="R102" i="1" s="1"/>
  <c r="R103" i="1" s="1"/>
  <c r="R104" i="1" s="1"/>
  <c r="R105" i="1" s="1"/>
  <c r="R106" i="1" s="1"/>
  <c r="R107" i="1" s="1"/>
  <c r="R108" i="1" s="1"/>
  <c r="R109" i="1" s="1"/>
  <c r="R110" i="1" s="1"/>
  <c r="R111" i="1" s="1"/>
  <c r="R112" i="1" s="1"/>
  <c r="R113" i="1" s="1"/>
  <c r="R114" i="1" s="1"/>
  <c r="R115" i="1" s="1"/>
  <c r="R116" i="1" s="1"/>
  <c r="R117" i="1" s="1"/>
  <c r="R118" i="1" s="1"/>
  <c r="R119" i="1" s="1"/>
  <c r="R61" i="1"/>
  <c r="D4" i="3" s="1"/>
  <c r="K4" i="3" s="1"/>
  <c r="O4" i="3" s="1"/>
  <c r="R2" i="1"/>
  <c r="D2" i="3" s="1"/>
  <c r="K2" i="3" s="1"/>
  <c r="S31" i="1"/>
  <c r="U15" i="3"/>
  <c r="Q357" i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56" i="1"/>
  <c r="A357" i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B357" i="1"/>
  <c r="B358" i="1" s="1"/>
  <c r="B359" i="1" s="1"/>
  <c r="B360" i="1" s="1"/>
  <c r="B361" i="1" s="1"/>
  <c r="B362" i="1" s="1"/>
  <c r="B363" i="1" s="1"/>
  <c r="B364" i="1" s="1"/>
  <c r="B365" i="1" s="1"/>
  <c r="B366" i="1" s="1"/>
  <c r="B367" i="1" s="1"/>
  <c r="B368" i="1" s="1"/>
  <c r="B369" i="1" s="1"/>
  <c r="B370" i="1" s="1"/>
  <c r="B371" i="1" s="1"/>
  <c r="B372" i="1" s="1"/>
  <c r="B373" i="1" s="1"/>
  <c r="B374" i="1" s="1"/>
  <c r="B375" i="1" s="1"/>
  <c r="B376" i="1" s="1"/>
  <c r="B377" i="1" s="1"/>
  <c r="B378" i="1" s="1"/>
  <c r="B379" i="1" s="1"/>
  <c r="B380" i="1" s="1"/>
  <c r="B381" i="1" s="1"/>
  <c r="B382" i="1" s="1"/>
  <c r="B383" i="1" s="1"/>
  <c r="B384" i="1" s="1"/>
  <c r="B385" i="1" s="1"/>
  <c r="R327" i="1"/>
  <c r="R328" i="1" s="1"/>
  <c r="R329" i="1" s="1"/>
  <c r="R330" i="1" s="1"/>
  <c r="R331" i="1" s="1"/>
  <c r="R332" i="1" s="1"/>
  <c r="R333" i="1" s="1"/>
  <c r="R334" i="1" s="1"/>
  <c r="R335" i="1" s="1"/>
  <c r="R336" i="1" s="1"/>
  <c r="R337" i="1" s="1"/>
  <c r="R338" i="1" s="1"/>
  <c r="R339" i="1" s="1"/>
  <c r="R340" i="1" s="1"/>
  <c r="R341" i="1" s="1"/>
  <c r="R342" i="1" s="1"/>
  <c r="R343" i="1" s="1"/>
  <c r="R344" i="1" s="1"/>
  <c r="R345" i="1" s="1"/>
  <c r="R346" i="1" s="1"/>
  <c r="R347" i="1" s="1"/>
  <c r="R348" i="1" s="1"/>
  <c r="R349" i="1" s="1"/>
  <c r="R350" i="1" s="1"/>
  <c r="R351" i="1" s="1"/>
  <c r="R352" i="1" s="1"/>
  <c r="R353" i="1" s="1"/>
  <c r="R354" i="1" s="1"/>
  <c r="R355" i="1" s="1"/>
  <c r="C14" i="3"/>
  <c r="U14" i="3"/>
  <c r="I13" i="3"/>
  <c r="Q328" i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A328" i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B328" i="1"/>
  <c r="B329" i="1" s="1"/>
  <c r="B330" i="1" s="1"/>
  <c r="B331" i="1" s="1"/>
  <c r="B332" i="1" s="1"/>
  <c r="B333" i="1" s="1"/>
  <c r="B334" i="1" s="1"/>
  <c r="B335" i="1" s="1"/>
  <c r="B336" i="1" s="1"/>
  <c r="B337" i="1" s="1"/>
  <c r="B338" i="1" s="1"/>
  <c r="B339" i="1" s="1"/>
  <c r="B340" i="1" s="1"/>
  <c r="B341" i="1" s="1"/>
  <c r="B342" i="1" s="1"/>
  <c r="B343" i="1" s="1"/>
  <c r="B344" i="1" s="1"/>
  <c r="B345" i="1" s="1"/>
  <c r="B346" i="1" s="1"/>
  <c r="B347" i="1" s="1"/>
  <c r="B348" i="1" s="1"/>
  <c r="B349" i="1" s="1"/>
  <c r="B350" i="1" s="1"/>
  <c r="B351" i="1" s="1"/>
  <c r="B352" i="1" s="1"/>
  <c r="B353" i="1" s="1"/>
  <c r="B354" i="1" s="1"/>
  <c r="B355" i="1" s="1"/>
  <c r="P327" i="1"/>
  <c r="E14" i="3" s="1"/>
  <c r="N336" i="1"/>
  <c r="N350" i="1"/>
  <c r="N347" i="1"/>
  <c r="N343" i="1"/>
  <c r="N342" i="1"/>
  <c r="N330" i="1"/>
  <c r="N328" i="1"/>
  <c r="N355" i="1"/>
  <c r="N354" i="1"/>
  <c r="N352" i="1"/>
  <c r="N351" i="1"/>
  <c r="N349" i="1"/>
  <c r="N348" i="1"/>
  <c r="N346" i="1"/>
  <c r="N345" i="1"/>
  <c r="N344" i="1"/>
  <c r="N341" i="1"/>
  <c r="N340" i="1"/>
  <c r="N353" i="1"/>
  <c r="N337" i="1"/>
  <c r="N339" i="1"/>
  <c r="N338" i="1"/>
  <c r="N334" i="1"/>
  <c r="N335" i="1"/>
  <c r="N333" i="1"/>
  <c r="N331" i="1"/>
  <c r="N332" i="1"/>
  <c r="N329" i="1"/>
  <c r="N327" i="1"/>
  <c r="R302" i="1"/>
  <c r="R308" i="1" s="1"/>
  <c r="C13" i="3"/>
  <c r="U13" i="3"/>
  <c r="G10" i="6"/>
  <c r="G9" i="6"/>
  <c r="G8" i="6"/>
  <c r="G7" i="6"/>
  <c r="G6" i="6"/>
  <c r="G5" i="6"/>
  <c r="G4" i="6"/>
  <c r="G3" i="6"/>
  <c r="G2" i="6"/>
  <c r="Q303" i="1"/>
  <c r="N303" i="1"/>
  <c r="Q307" i="1"/>
  <c r="N307" i="1"/>
  <c r="Q319" i="1"/>
  <c r="N319" i="1"/>
  <c r="Q325" i="1"/>
  <c r="N325" i="1"/>
  <c r="Q304" i="1"/>
  <c r="Q305" i="1"/>
  <c r="Q306" i="1"/>
  <c r="Q308" i="1"/>
  <c r="Q309" i="1"/>
  <c r="Q310" i="1"/>
  <c r="Q311" i="1"/>
  <c r="Q312" i="1"/>
  <c r="Q313" i="1"/>
  <c r="Q314" i="1"/>
  <c r="Q315" i="1"/>
  <c r="Q316" i="1"/>
  <c r="Q317" i="1"/>
  <c r="Q318" i="1"/>
  <c r="Q320" i="1"/>
  <c r="Q321" i="1"/>
  <c r="Q322" i="1"/>
  <c r="Q323" i="1"/>
  <c r="Q324" i="1"/>
  <c r="Q326" i="1"/>
  <c r="P302" i="1"/>
  <c r="P325" i="1" s="1"/>
  <c r="N321" i="1"/>
  <c r="N313" i="1"/>
  <c r="N315" i="1"/>
  <c r="N317" i="1"/>
  <c r="N308" i="1"/>
  <c r="N320" i="1"/>
  <c r="N322" i="1"/>
  <c r="N323" i="1"/>
  <c r="N311" i="1"/>
  <c r="N309" i="1"/>
  <c r="N310" i="1"/>
  <c r="N324" i="1"/>
  <c r="N314" i="1"/>
  <c r="N318" i="1"/>
  <c r="N306" i="1"/>
  <c r="N326" i="1"/>
  <c r="N316" i="1"/>
  <c r="N312" i="1"/>
  <c r="N305" i="1"/>
  <c r="N304" i="1"/>
  <c r="N302" i="1"/>
  <c r="I12" i="3"/>
  <c r="N301" i="1"/>
  <c r="Q301" i="1"/>
  <c r="Q300" i="1"/>
  <c r="N300" i="1"/>
  <c r="P281" i="1"/>
  <c r="P300" i="1" s="1"/>
  <c r="C12" i="3"/>
  <c r="U12" i="3"/>
  <c r="Q283" i="1"/>
  <c r="Q285" i="1"/>
  <c r="Q286" i="1"/>
  <c r="Q293" i="1"/>
  <c r="Q289" i="1"/>
  <c r="Q288" i="1"/>
  <c r="Q295" i="1"/>
  <c r="Q287" i="1"/>
  <c r="Q290" i="1"/>
  <c r="Q296" i="1"/>
  <c r="Q291" i="1"/>
  <c r="Q292" i="1"/>
  <c r="Q297" i="1"/>
  <c r="Q299" i="1"/>
  <c r="Q298" i="1"/>
  <c r="Q284" i="1"/>
  <c r="Q294" i="1"/>
  <c r="Q282" i="1"/>
  <c r="N294" i="1"/>
  <c r="N284" i="1"/>
  <c r="N298" i="1"/>
  <c r="N299" i="1"/>
  <c r="N297" i="1"/>
  <c r="N292" i="1"/>
  <c r="N291" i="1"/>
  <c r="N296" i="1"/>
  <c r="N290" i="1"/>
  <c r="N287" i="1"/>
  <c r="N295" i="1"/>
  <c r="N288" i="1"/>
  <c r="N289" i="1"/>
  <c r="N293" i="1"/>
  <c r="N286" i="1"/>
  <c r="N285" i="1"/>
  <c r="N283" i="1"/>
  <c r="N282" i="1"/>
  <c r="R281" i="1"/>
  <c r="R290" i="1" s="1"/>
  <c r="N281" i="1"/>
  <c r="I11" i="3"/>
  <c r="C11" i="3"/>
  <c r="Q279" i="1"/>
  <c r="Q277" i="1"/>
  <c r="Q263" i="1"/>
  <c r="Q264" i="1"/>
  <c r="Q265" i="1"/>
  <c r="Q278" i="1"/>
  <c r="Q269" i="1"/>
  <c r="Q273" i="1"/>
  <c r="Q271" i="1"/>
  <c r="Q268" i="1"/>
  <c r="Q272" i="1"/>
  <c r="Q274" i="1"/>
  <c r="Q266" i="1"/>
  <c r="Q270" i="1"/>
  <c r="Q276" i="1"/>
  <c r="Q275" i="1"/>
  <c r="Q280" i="1"/>
  <c r="Q267" i="1"/>
  <c r="Q262" i="1"/>
  <c r="U11" i="3"/>
  <c r="P261" i="1"/>
  <c r="P262" i="1" s="1"/>
  <c r="N267" i="1"/>
  <c r="N280" i="1"/>
  <c r="N275" i="1"/>
  <c r="N276" i="1"/>
  <c r="N270" i="1"/>
  <c r="N266" i="1"/>
  <c r="N274" i="1"/>
  <c r="N272" i="1"/>
  <c r="N268" i="1"/>
  <c r="N271" i="1"/>
  <c r="N273" i="1"/>
  <c r="N269" i="1"/>
  <c r="N278" i="1"/>
  <c r="N265" i="1"/>
  <c r="N264" i="1"/>
  <c r="N263" i="1"/>
  <c r="N277" i="1"/>
  <c r="N279" i="1"/>
  <c r="N262" i="1"/>
  <c r="R261" i="1"/>
  <c r="R267" i="1" s="1"/>
  <c r="N261" i="1"/>
  <c r="I10" i="3"/>
  <c r="C10" i="3"/>
  <c r="E10" i="3"/>
  <c r="N10" i="3" s="1"/>
  <c r="U10" i="3"/>
  <c r="R237" i="1"/>
  <c r="R241" i="1" s="1"/>
  <c r="N256" i="1"/>
  <c r="N260" i="1"/>
  <c r="N257" i="1"/>
  <c r="N258" i="1"/>
  <c r="N248" i="1"/>
  <c r="N255" i="1"/>
  <c r="N247" i="1"/>
  <c r="N252" i="1"/>
  <c r="N251" i="1"/>
  <c r="N250" i="1"/>
  <c r="N249" i="1"/>
  <c r="N253" i="1"/>
  <c r="N259" i="1"/>
  <c r="N245" i="1"/>
  <c r="N254" i="1"/>
  <c r="N244" i="1"/>
  <c r="N237" i="1"/>
  <c r="N246" i="1"/>
  <c r="N243" i="1"/>
  <c r="N240" i="1"/>
  <c r="N239" i="1"/>
  <c r="N242" i="1"/>
  <c r="N238" i="1"/>
  <c r="N241" i="1"/>
  <c r="R208" i="1"/>
  <c r="R214" i="1" s="1"/>
  <c r="N209" i="1"/>
  <c r="U9" i="3"/>
  <c r="I9" i="3"/>
  <c r="E9" i="3"/>
  <c r="N9" i="3" s="1"/>
  <c r="N190" i="1"/>
  <c r="N231" i="1"/>
  <c r="N236" i="1"/>
  <c r="N234" i="1"/>
  <c r="N235" i="1"/>
  <c r="N232" i="1"/>
  <c r="N228" i="1"/>
  <c r="N208" i="1"/>
  <c r="N225" i="1"/>
  <c r="N233" i="1"/>
  <c r="N220" i="1"/>
  <c r="N224" i="1"/>
  <c r="N230" i="1"/>
  <c r="N226" i="1"/>
  <c r="N214" i="1"/>
  <c r="N216" i="1"/>
  <c r="N222" i="1"/>
  <c r="N217" i="1"/>
  <c r="N229" i="1"/>
  <c r="N221" i="1"/>
  <c r="N227" i="1"/>
  <c r="N223" i="1"/>
  <c r="N215" i="1"/>
  <c r="N212" i="1"/>
  <c r="N213" i="1"/>
  <c r="N218" i="1"/>
  <c r="N211" i="1"/>
  <c r="N219" i="1"/>
  <c r="N210" i="1"/>
  <c r="E8" i="3"/>
  <c r="H8" i="3" s="1"/>
  <c r="N180" i="1"/>
  <c r="R179" i="1"/>
  <c r="R186" i="1" s="1"/>
  <c r="N193" i="1"/>
  <c r="N181" i="1"/>
  <c r="N182" i="1"/>
  <c r="N185" i="1"/>
  <c r="N179" i="1"/>
  <c r="N201" i="1"/>
  <c r="N205" i="1"/>
  <c r="N204" i="1"/>
  <c r="N194" i="1"/>
  <c r="N203" i="1"/>
  <c r="N195" i="1"/>
  <c r="N196" i="1"/>
  <c r="N188" i="1"/>
  <c r="N189" i="1"/>
  <c r="N202" i="1"/>
  <c r="N207" i="1"/>
  <c r="N184" i="1"/>
  <c r="N191" i="1"/>
  <c r="N197" i="1"/>
  <c r="N198" i="1"/>
  <c r="N200" i="1"/>
  <c r="N199" i="1"/>
  <c r="N187" i="1"/>
  <c r="N206" i="1"/>
  <c r="N192" i="1"/>
  <c r="N186" i="1"/>
  <c r="N183" i="1"/>
  <c r="U8" i="3"/>
  <c r="I7" i="3"/>
  <c r="E7" i="3"/>
  <c r="H7" i="3" s="1"/>
  <c r="R149" i="1"/>
  <c r="D7" i="3" s="1"/>
  <c r="G50" i="2"/>
  <c r="G51" i="2" s="1"/>
  <c r="G52" i="2" s="1"/>
  <c r="G53" i="2"/>
  <c r="G54" i="2" s="1"/>
  <c r="G55" i="2" s="1"/>
  <c r="G56" i="2" s="1"/>
  <c r="G57" i="2" s="1"/>
  <c r="G58" i="2" s="1"/>
  <c r="G59" i="2" s="1"/>
  <c r="G60" i="2" s="1"/>
  <c r="G61" i="2" s="1"/>
  <c r="G62" i="2" s="1"/>
  <c r="G63" i="2" s="1"/>
  <c r="G64" i="2" s="1"/>
  <c r="G65" i="2" s="1"/>
  <c r="N162" i="1"/>
  <c r="N173" i="1"/>
  <c r="N153" i="1"/>
  <c r="N172" i="1"/>
  <c r="N150" i="1"/>
  <c r="N156" i="1"/>
  <c r="N168" i="1"/>
  <c r="N171" i="1"/>
  <c r="N170" i="1"/>
  <c r="N159" i="1"/>
  <c r="N169" i="1"/>
  <c r="N165" i="1"/>
  <c r="N167" i="1"/>
  <c r="N154" i="1"/>
  <c r="N166" i="1"/>
  <c r="N160" i="1"/>
  <c r="N157" i="1"/>
  <c r="N151" i="1"/>
  <c r="N152" i="1"/>
  <c r="N164" i="1"/>
  <c r="N175" i="1"/>
  <c r="N155" i="1"/>
  <c r="N163" i="1"/>
  <c r="N174" i="1"/>
  <c r="N158" i="1"/>
  <c r="N149" i="1"/>
  <c r="N176" i="1"/>
  <c r="N161" i="1"/>
  <c r="N177" i="1"/>
  <c r="N178" i="1"/>
  <c r="U7" i="3"/>
  <c r="G76" i="4"/>
  <c r="I76" i="4" s="1"/>
  <c r="G75" i="4"/>
  <c r="H75" i="4"/>
  <c r="G74" i="4"/>
  <c r="H74" i="4" s="1"/>
  <c r="G73" i="4"/>
  <c r="H73" i="4"/>
  <c r="G72" i="4"/>
  <c r="H72" i="4" s="1"/>
  <c r="G71" i="4"/>
  <c r="H71" i="4"/>
  <c r="G70" i="4"/>
  <c r="H70" i="4" s="1"/>
  <c r="G69" i="4"/>
  <c r="I69" i="4"/>
  <c r="G68" i="4"/>
  <c r="H68" i="4" s="1"/>
  <c r="G67" i="4"/>
  <c r="H67" i="4"/>
  <c r="G66" i="4"/>
  <c r="H66" i="4" s="1"/>
  <c r="G65" i="4"/>
  <c r="H65" i="4"/>
  <c r="G64" i="4"/>
  <c r="H64" i="4" s="1"/>
  <c r="G63" i="4"/>
  <c r="H63" i="4"/>
  <c r="N140" i="1"/>
  <c r="N143" i="1"/>
  <c r="N147" i="1"/>
  <c r="N145" i="1"/>
  <c r="N134" i="1"/>
  <c r="N144" i="1"/>
  <c r="N141" i="1"/>
  <c r="N148" i="1"/>
  <c r="N142" i="1"/>
  <c r="N146" i="1"/>
  <c r="N139" i="1"/>
  <c r="N133" i="1"/>
  <c r="N132" i="1"/>
  <c r="N135" i="1"/>
  <c r="N136" i="1"/>
  <c r="N129" i="1"/>
  <c r="N137" i="1"/>
  <c r="N131" i="1"/>
  <c r="N130" i="1"/>
  <c r="N138" i="1"/>
  <c r="N128" i="1"/>
  <c r="N127" i="1"/>
  <c r="N124" i="1"/>
  <c r="N125" i="1"/>
  <c r="N123" i="1"/>
  <c r="N126" i="1"/>
  <c r="N122" i="1"/>
  <c r="P121" i="1"/>
  <c r="P122" i="1" s="1"/>
  <c r="P123" i="1" s="1"/>
  <c r="P124" i="1" s="1"/>
  <c r="P125" i="1" s="1"/>
  <c r="P126" i="1" s="1"/>
  <c r="P127" i="1" s="1"/>
  <c r="P128" i="1" s="1"/>
  <c r="P129" i="1" s="1"/>
  <c r="P130" i="1" s="1"/>
  <c r="P131" i="1" s="1"/>
  <c r="P132" i="1" s="1"/>
  <c r="P133" i="1" s="1"/>
  <c r="P134" i="1" s="1"/>
  <c r="P135" i="1" s="1"/>
  <c r="P136" i="1" s="1"/>
  <c r="P137" i="1" s="1"/>
  <c r="P138" i="1" s="1"/>
  <c r="P139" i="1" s="1"/>
  <c r="P140" i="1" s="1"/>
  <c r="P141" i="1" s="1"/>
  <c r="P142" i="1" s="1"/>
  <c r="P143" i="1" s="1"/>
  <c r="P144" i="1" s="1"/>
  <c r="P145" i="1" s="1"/>
  <c r="P146" i="1" s="1"/>
  <c r="P147" i="1" s="1"/>
  <c r="P148" i="1" s="1"/>
  <c r="N121" i="1"/>
  <c r="R120" i="1"/>
  <c r="R121" i="1" s="1"/>
  <c r="R122" i="1" s="1"/>
  <c r="R123" i="1" s="1"/>
  <c r="R124" i="1" s="1"/>
  <c r="R125" i="1" s="1"/>
  <c r="R126" i="1" s="1"/>
  <c r="R127" i="1" s="1"/>
  <c r="R128" i="1" s="1"/>
  <c r="R129" i="1" s="1"/>
  <c r="R130" i="1" s="1"/>
  <c r="R131" i="1" s="1"/>
  <c r="R132" i="1" s="1"/>
  <c r="R133" i="1" s="1"/>
  <c r="R134" i="1" s="1"/>
  <c r="R135" i="1" s="1"/>
  <c r="R136" i="1" s="1"/>
  <c r="R137" i="1" s="1"/>
  <c r="R138" i="1" s="1"/>
  <c r="R139" i="1" s="1"/>
  <c r="R140" i="1" s="1"/>
  <c r="R141" i="1" s="1"/>
  <c r="R142" i="1" s="1"/>
  <c r="R143" i="1" s="1"/>
  <c r="R144" i="1" s="1"/>
  <c r="R145" i="1" s="1"/>
  <c r="R146" i="1" s="1"/>
  <c r="R147" i="1" s="1"/>
  <c r="R148" i="1" s="1"/>
  <c r="N120" i="1"/>
  <c r="I75" i="4"/>
  <c r="I74" i="4"/>
  <c r="I71" i="4"/>
  <c r="I67" i="4"/>
  <c r="I63" i="4"/>
  <c r="H69" i="4"/>
  <c r="I65" i="4"/>
  <c r="I73" i="4"/>
  <c r="U6" i="3"/>
  <c r="N6" i="3"/>
  <c r="H6" i="3"/>
  <c r="P92" i="1"/>
  <c r="P93" i="1" s="1"/>
  <c r="P94" i="1" s="1"/>
  <c r="P95" i="1" s="1"/>
  <c r="P96" i="1" s="1"/>
  <c r="P97" i="1" s="1"/>
  <c r="P98" i="1" s="1"/>
  <c r="P99" i="1" s="1"/>
  <c r="P100" i="1" s="1"/>
  <c r="P101" i="1" s="1"/>
  <c r="P102" i="1" s="1"/>
  <c r="P103" i="1" s="1"/>
  <c r="P104" i="1" s="1"/>
  <c r="P105" i="1" s="1"/>
  <c r="P106" i="1" s="1"/>
  <c r="P107" i="1" s="1"/>
  <c r="P108" i="1" s="1"/>
  <c r="P109" i="1" s="1"/>
  <c r="P110" i="1" s="1"/>
  <c r="P111" i="1" s="1"/>
  <c r="P112" i="1" s="1"/>
  <c r="P113" i="1" s="1"/>
  <c r="P114" i="1" s="1"/>
  <c r="P115" i="1" s="1"/>
  <c r="P116" i="1" s="1"/>
  <c r="P117" i="1" s="1"/>
  <c r="P118" i="1" s="1"/>
  <c r="P119" i="1" s="1"/>
  <c r="N5" i="3"/>
  <c r="N118" i="1"/>
  <c r="N111" i="1"/>
  <c r="N116" i="1"/>
  <c r="N119" i="1"/>
  <c r="N104" i="1"/>
  <c r="N110" i="1"/>
  <c r="N117" i="1"/>
  <c r="N113" i="1"/>
  <c r="N115" i="1"/>
  <c r="N114" i="1"/>
  <c r="N94" i="1"/>
  <c r="N109" i="1"/>
  <c r="N106" i="1"/>
  <c r="N100" i="1"/>
  <c r="N107" i="1"/>
  <c r="N108" i="1"/>
  <c r="N98" i="1"/>
  <c r="N102" i="1"/>
  <c r="N101" i="1"/>
  <c r="N103" i="1"/>
  <c r="N105" i="1"/>
  <c r="N97" i="1"/>
  <c r="N96" i="1"/>
  <c r="N95" i="1"/>
  <c r="N99" i="1"/>
  <c r="N93" i="1"/>
  <c r="N92" i="1"/>
  <c r="N112" i="1"/>
  <c r="N91" i="1"/>
  <c r="D5" i="3"/>
  <c r="K5" i="3" s="1"/>
  <c r="U5" i="3"/>
  <c r="H5" i="3"/>
  <c r="G61" i="4"/>
  <c r="H61" i="4" s="1"/>
  <c r="G60" i="4"/>
  <c r="I60" i="4"/>
  <c r="G59" i="4"/>
  <c r="H59" i="4" s="1"/>
  <c r="G58" i="4"/>
  <c r="I58" i="4" s="1"/>
  <c r="H58" i="4"/>
  <c r="G57" i="4"/>
  <c r="I57" i="4" s="1"/>
  <c r="G56" i="4"/>
  <c r="H56" i="4" s="1"/>
  <c r="I56" i="4"/>
  <c r="G55" i="4"/>
  <c r="H55" i="4" s="1"/>
  <c r="G54" i="4"/>
  <c r="H54" i="4" s="1"/>
  <c r="I54" i="4"/>
  <c r="G53" i="4"/>
  <c r="I53" i="4" s="1"/>
  <c r="G52" i="4"/>
  <c r="H52" i="4" s="1"/>
  <c r="I52" i="4"/>
  <c r="G51" i="4"/>
  <c r="I51" i="4" s="1"/>
  <c r="G50" i="4"/>
  <c r="I50" i="4"/>
  <c r="G49" i="4"/>
  <c r="I49" i="4" s="1"/>
  <c r="G48" i="4"/>
  <c r="H48" i="4" s="1"/>
  <c r="I48" i="4"/>
  <c r="G47" i="4"/>
  <c r="I47" i="4" s="1"/>
  <c r="I55" i="4"/>
  <c r="H50" i="4"/>
  <c r="I59" i="4"/>
  <c r="H60" i="4"/>
  <c r="H57" i="4"/>
  <c r="H53" i="4"/>
  <c r="H49" i="4"/>
  <c r="H47" i="4"/>
  <c r="G46" i="4"/>
  <c r="I46" i="4" s="1"/>
  <c r="G45" i="4"/>
  <c r="H45" i="4" s="1"/>
  <c r="G44" i="4"/>
  <c r="I44" i="4" s="1"/>
  <c r="G43" i="4"/>
  <c r="I43" i="4" s="1"/>
  <c r="G42" i="4"/>
  <c r="I42" i="4"/>
  <c r="G41" i="4"/>
  <c r="H41" i="4" s="1"/>
  <c r="G40" i="4"/>
  <c r="I40" i="4"/>
  <c r="G39" i="4"/>
  <c r="G38" i="4"/>
  <c r="I38" i="4" s="1"/>
  <c r="G37" i="4"/>
  <c r="G36" i="4"/>
  <c r="I36" i="4" s="1"/>
  <c r="G35" i="4"/>
  <c r="G34" i="4"/>
  <c r="H34" i="4" s="1"/>
  <c r="I34" i="4"/>
  <c r="G33" i="4"/>
  <c r="H33" i="4" s="1"/>
  <c r="G32" i="4"/>
  <c r="I32" i="4"/>
  <c r="G34" i="2"/>
  <c r="G35" i="2" s="1"/>
  <c r="G36" i="2" s="1"/>
  <c r="G37" i="2" s="1"/>
  <c r="G38" i="2" s="1"/>
  <c r="G39" i="2" s="1"/>
  <c r="G40" i="2" s="1"/>
  <c r="G41" i="2" s="1"/>
  <c r="G42" i="2" s="1"/>
  <c r="G43" i="2" s="1"/>
  <c r="G44" i="2" s="1"/>
  <c r="G45" i="2" s="1"/>
  <c r="G46" i="2" s="1"/>
  <c r="G47" i="2" s="1"/>
  <c r="G48" i="2" s="1"/>
  <c r="G49" i="2" s="1"/>
  <c r="N90" i="1"/>
  <c r="N87" i="1"/>
  <c r="N86" i="1"/>
  <c r="N83" i="1"/>
  <c r="N82" i="1"/>
  <c r="N79" i="1"/>
  <c r="N62" i="1"/>
  <c r="N81" i="1"/>
  <c r="N84" i="1"/>
  <c r="N77" i="1"/>
  <c r="N88" i="1"/>
  <c r="N85" i="1"/>
  <c r="N80" i="1"/>
  <c r="N75" i="1"/>
  <c r="N69" i="1"/>
  <c r="N89" i="1"/>
  <c r="N71" i="1"/>
  <c r="N76" i="1"/>
  <c r="N78" i="1"/>
  <c r="N74" i="1"/>
  <c r="N73" i="1"/>
  <c r="N68" i="1"/>
  <c r="N72" i="1"/>
  <c r="N67" i="1"/>
  <c r="N70" i="1"/>
  <c r="N66" i="1"/>
  <c r="N65" i="1"/>
  <c r="N64" i="1"/>
  <c r="N63" i="1"/>
  <c r="N61" i="1"/>
  <c r="U4" i="3"/>
  <c r="N4" i="3"/>
  <c r="H4" i="3"/>
  <c r="H44" i="4"/>
  <c r="H32" i="4"/>
  <c r="H40" i="4"/>
  <c r="I41" i="4"/>
  <c r="H38" i="4"/>
  <c r="H42" i="4"/>
  <c r="H46" i="4"/>
  <c r="N3" i="3"/>
  <c r="N2" i="3"/>
  <c r="R3" i="3"/>
  <c r="Q3" i="3"/>
  <c r="R4" i="3" s="1"/>
  <c r="U3" i="3"/>
  <c r="K3" i="3"/>
  <c r="O3" i="3" s="1"/>
  <c r="P4" i="3" s="1"/>
  <c r="Q5" i="3" s="1"/>
  <c r="R6" i="3" s="1"/>
  <c r="P33" i="1"/>
  <c r="P34" i="1" s="1"/>
  <c r="P35" i="1" s="1"/>
  <c r="P36" i="1" s="1"/>
  <c r="P37" i="1" s="1"/>
  <c r="P38" i="1" s="1"/>
  <c r="P39" i="1" s="1"/>
  <c r="P40" i="1" s="1"/>
  <c r="P41" i="1" s="1"/>
  <c r="P42" i="1" s="1"/>
  <c r="P43" i="1" s="1"/>
  <c r="P44" i="1" s="1"/>
  <c r="P45" i="1" s="1"/>
  <c r="P46" i="1" s="1"/>
  <c r="P47" i="1" s="1"/>
  <c r="P48" i="1" s="1"/>
  <c r="P49" i="1" s="1"/>
  <c r="P50" i="1" s="1"/>
  <c r="P51" i="1" s="1"/>
  <c r="P52" i="1" s="1"/>
  <c r="P53" i="1" s="1"/>
  <c r="P54" i="1" s="1"/>
  <c r="P55" i="1" s="1"/>
  <c r="P56" i="1" s="1"/>
  <c r="P57" i="1" s="1"/>
  <c r="P58" i="1" s="1"/>
  <c r="P59" i="1" s="1"/>
  <c r="P60" i="1" s="1"/>
  <c r="P61" i="1" s="1"/>
  <c r="P62" i="1" s="1"/>
  <c r="P63" i="1" s="1"/>
  <c r="P64" i="1" s="1"/>
  <c r="P65" i="1" s="1"/>
  <c r="P66" i="1" s="1"/>
  <c r="P67" i="1" s="1"/>
  <c r="P68" i="1" s="1"/>
  <c r="P69" i="1" s="1"/>
  <c r="P70" i="1" s="1"/>
  <c r="P71" i="1" s="1"/>
  <c r="P72" i="1" s="1"/>
  <c r="P73" i="1" s="1"/>
  <c r="P74" i="1" s="1"/>
  <c r="P75" i="1" s="1"/>
  <c r="P76" i="1" s="1"/>
  <c r="P77" i="1" s="1"/>
  <c r="P78" i="1" s="1"/>
  <c r="P79" i="1" s="1"/>
  <c r="P80" i="1" s="1"/>
  <c r="P81" i="1" s="1"/>
  <c r="P82" i="1" s="1"/>
  <c r="P83" i="1" s="1"/>
  <c r="P84" i="1" s="1"/>
  <c r="P85" i="1" s="1"/>
  <c r="P86" i="1" s="1"/>
  <c r="P87" i="1" s="1"/>
  <c r="P88" i="1" s="1"/>
  <c r="P89" i="1" s="1"/>
  <c r="P90" i="1" s="1"/>
  <c r="G17" i="4"/>
  <c r="H3" i="3"/>
  <c r="G31" i="4"/>
  <c r="H31" i="4" s="1"/>
  <c r="G30" i="4"/>
  <c r="H30" i="4"/>
  <c r="G29" i="4"/>
  <c r="H29" i="4" s="1"/>
  <c r="G28" i="4"/>
  <c r="I28" i="4"/>
  <c r="G27" i="4"/>
  <c r="I27" i="4" s="1"/>
  <c r="G26" i="4"/>
  <c r="I26" i="4"/>
  <c r="G25" i="4"/>
  <c r="I25" i="4" s="1"/>
  <c r="G24" i="4"/>
  <c r="H24" i="4"/>
  <c r="G23" i="4"/>
  <c r="I23" i="4" s="1"/>
  <c r="G22" i="4"/>
  <c r="H22" i="4"/>
  <c r="G21" i="4"/>
  <c r="I21" i="4" s="1"/>
  <c r="G20" i="4"/>
  <c r="H20" i="4"/>
  <c r="G19" i="4"/>
  <c r="H19" i="4" s="1"/>
  <c r="G18" i="4"/>
  <c r="I18" i="4"/>
  <c r="N43" i="1"/>
  <c r="N52" i="1"/>
  <c r="N53" i="1"/>
  <c r="N54" i="1"/>
  <c r="N55" i="1"/>
  <c r="N56" i="1"/>
  <c r="N57" i="1"/>
  <c r="N58" i="1"/>
  <c r="N59" i="1"/>
  <c r="N32" i="1"/>
  <c r="N33" i="1"/>
  <c r="N34" i="1"/>
  <c r="N35" i="1"/>
  <c r="N36" i="1"/>
  <c r="N37" i="1"/>
  <c r="N38" i="1"/>
  <c r="N39" i="1"/>
  <c r="N40" i="1"/>
  <c r="N41" i="1"/>
  <c r="N42" i="1"/>
  <c r="N44" i="1"/>
  <c r="N45" i="1"/>
  <c r="N46" i="1"/>
  <c r="N47" i="1"/>
  <c r="N48" i="1"/>
  <c r="N49" i="1"/>
  <c r="N50" i="1"/>
  <c r="N51" i="1"/>
  <c r="N31" i="1"/>
  <c r="G18" i="2"/>
  <c r="G19" i="2" s="1"/>
  <c r="G20" i="2" s="1"/>
  <c r="G21" i="2" s="1"/>
  <c r="G22" i="2" s="1"/>
  <c r="G23" i="2" s="1"/>
  <c r="G24" i="2" s="1"/>
  <c r="G25" i="2" s="1"/>
  <c r="G26" i="2" s="1"/>
  <c r="G27" i="2" s="1"/>
  <c r="G28" i="2" s="1"/>
  <c r="G29" i="2" s="1"/>
  <c r="G30" i="2" s="1"/>
  <c r="G31" i="2" s="1"/>
  <c r="G32" i="2" s="1"/>
  <c r="G33" i="2" s="1"/>
  <c r="O102" i="5"/>
  <c r="O50" i="5"/>
  <c r="O42" i="5"/>
  <c r="O34" i="5"/>
  <c r="I22" i="4"/>
  <c r="I20" i="4"/>
  <c r="I30" i="4"/>
  <c r="I29" i="4"/>
  <c r="H18" i="4"/>
  <c r="H26" i="4"/>
  <c r="H28" i="4"/>
  <c r="I24" i="4"/>
  <c r="O24" i="5"/>
  <c r="P82" i="5"/>
  <c r="N60" i="1"/>
  <c r="R32" i="1"/>
  <c r="R33" i="1" s="1"/>
  <c r="R34" i="1" s="1"/>
  <c r="R35" i="1" s="1"/>
  <c r="R36" i="1" s="1"/>
  <c r="R37" i="1" s="1"/>
  <c r="R38" i="1" s="1"/>
  <c r="R39" i="1" s="1"/>
  <c r="R40" i="1" s="1"/>
  <c r="R41" i="1" s="1"/>
  <c r="R42" i="1" s="1"/>
  <c r="R43" i="1" s="1"/>
  <c r="R44" i="1" s="1"/>
  <c r="R45" i="1" s="1"/>
  <c r="R46" i="1" s="1"/>
  <c r="R47" i="1" s="1"/>
  <c r="R48" i="1" s="1"/>
  <c r="R49" i="1" s="1"/>
  <c r="R50" i="1" s="1"/>
  <c r="R51" i="1" s="1"/>
  <c r="R52" i="1" s="1"/>
  <c r="R53" i="1" s="1"/>
  <c r="R54" i="1" s="1"/>
  <c r="R55" i="1" s="1"/>
  <c r="R56" i="1" s="1"/>
  <c r="R57" i="1" s="1"/>
  <c r="R58" i="1" s="1"/>
  <c r="R59" i="1" s="1"/>
  <c r="R60" i="1" s="1"/>
  <c r="S1" i="5"/>
  <c r="R101" i="5" s="1"/>
  <c r="O5" i="5"/>
  <c r="O64" i="5"/>
  <c r="O56" i="5"/>
  <c r="P79" i="5"/>
  <c r="O69" i="5"/>
  <c r="O15" i="5"/>
  <c r="O14" i="5"/>
  <c r="P100" i="5"/>
  <c r="O61" i="5"/>
  <c r="P97" i="5"/>
  <c r="O48" i="5"/>
  <c r="O11" i="5"/>
  <c r="O40" i="5"/>
  <c r="O39" i="5"/>
  <c r="O22" i="5"/>
  <c r="O6" i="5"/>
  <c r="O38" i="5"/>
  <c r="O16" i="5"/>
  <c r="O17" i="5"/>
  <c r="O18" i="5"/>
  <c r="O21" i="5"/>
  <c r="O23" i="5"/>
  <c r="O25" i="5"/>
  <c r="O27" i="5"/>
  <c r="O28" i="5"/>
  <c r="O33" i="5"/>
  <c r="O35" i="5"/>
  <c r="O41" i="5"/>
  <c r="O43" i="5"/>
  <c r="O45" i="5"/>
  <c r="O47" i="5"/>
  <c r="O49" i="5"/>
  <c r="O52" i="5"/>
  <c r="O58" i="5"/>
  <c r="O60" i="5"/>
  <c r="O62" i="5"/>
  <c r="O63" i="5"/>
  <c r="O65" i="5"/>
  <c r="O67" i="5"/>
  <c r="O68" i="5"/>
  <c r="O70" i="5"/>
  <c r="O71" i="5"/>
  <c r="O73" i="5"/>
  <c r="O75" i="5"/>
  <c r="O76" i="5"/>
  <c r="O77" i="5"/>
  <c r="O79" i="5"/>
  <c r="O80" i="5"/>
  <c r="O81" i="5"/>
  <c r="O82" i="5"/>
  <c r="O83" i="5"/>
  <c r="O84" i="5"/>
  <c r="O86" i="5"/>
  <c r="O87" i="5"/>
  <c r="O88" i="5"/>
  <c r="O89" i="5"/>
  <c r="O90" i="5"/>
  <c r="O91" i="5"/>
  <c r="O92" i="5"/>
  <c r="O93" i="5"/>
  <c r="O94" i="5"/>
  <c r="O95" i="5"/>
  <c r="O96" i="5"/>
  <c r="O97" i="5"/>
  <c r="O98" i="5"/>
  <c r="O99" i="5"/>
  <c r="O100" i="5"/>
  <c r="O9" i="5"/>
  <c r="O7" i="5"/>
  <c r="O3" i="5"/>
  <c r="R55" i="5"/>
  <c r="R54" i="5"/>
  <c r="R29" i="5"/>
  <c r="R42" i="5"/>
  <c r="R84" i="5"/>
  <c r="R64" i="5"/>
  <c r="R100" i="5"/>
  <c r="R62" i="5"/>
  <c r="R96" i="5"/>
  <c r="R7" i="5"/>
  <c r="R43" i="5"/>
  <c r="R58" i="5"/>
  <c r="R85" i="5"/>
  <c r="O13" i="5"/>
  <c r="O2" i="5"/>
  <c r="G3" i="4"/>
  <c r="I3" i="4" s="1"/>
  <c r="G4" i="4"/>
  <c r="H4" i="4"/>
  <c r="G5" i="4"/>
  <c r="I5" i="4" s="1"/>
  <c r="G6" i="4"/>
  <c r="H6" i="4" s="1"/>
  <c r="I6" i="4"/>
  <c r="G7" i="4"/>
  <c r="I7" i="4" s="1"/>
  <c r="G8" i="4"/>
  <c r="H8" i="4" s="1"/>
  <c r="I8" i="4"/>
  <c r="G9" i="4"/>
  <c r="I9" i="4" s="1"/>
  <c r="G10" i="4"/>
  <c r="I10" i="4" s="1"/>
  <c r="H10" i="4"/>
  <c r="G11" i="4"/>
  <c r="I11" i="4" s="1"/>
  <c r="G12" i="4"/>
  <c r="H12" i="4" s="1"/>
  <c r="I12" i="4"/>
  <c r="G13" i="4"/>
  <c r="I13" i="4" s="1"/>
  <c r="G14" i="4"/>
  <c r="H14" i="4" s="1"/>
  <c r="I14" i="4"/>
  <c r="G15" i="4"/>
  <c r="I15" i="4" s="1"/>
  <c r="G16" i="4"/>
  <c r="H16" i="4" s="1"/>
  <c r="I16" i="4"/>
  <c r="G2" i="4"/>
  <c r="I2" i="4" s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H2" i="3"/>
  <c r="G2" i="2"/>
  <c r="G3" i="2" s="1"/>
  <c r="G4" i="2" s="1"/>
  <c r="G5" i="2" s="1"/>
  <c r="G6" i="2" s="1"/>
  <c r="G7" i="2" s="1"/>
  <c r="G8" i="2" s="1"/>
  <c r="G9" i="2" s="1"/>
  <c r="G10" i="2" s="1"/>
  <c r="G11" i="2" s="1"/>
  <c r="G12" i="2" s="1"/>
  <c r="G13" i="2" s="1"/>
  <c r="G14" i="2" s="1"/>
  <c r="G15" i="2" s="1"/>
  <c r="G16" i="2" s="1"/>
  <c r="G17" i="2" s="1"/>
  <c r="H3" i="4"/>
  <c r="H7" i="4"/>
  <c r="H11" i="4"/>
  <c r="H2" i="4"/>
  <c r="H13" i="4"/>
  <c r="H9" i="4"/>
  <c r="I4" i="4"/>
  <c r="D35" i="3" l="1"/>
  <c r="A1605" i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2" i="1" s="1"/>
  <c r="A1634" i="1" s="1"/>
  <c r="A1636" i="1" s="1"/>
  <c r="A1638" i="1" s="1"/>
  <c r="A1640" i="1" s="1"/>
  <c r="A1642" i="1" s="1"/>
  <c r="A1644" i="1" s="1"/>
  <c r="A1646" i="1" s="1"/>
  <c r="A1648" i="1" s="1"/>
  <c r="A1650" i="1" s="1"/>
  <c r="A1652" i="1" s="1"/>
  <c r="A1654" i="1" s="1"/>
  <c r="A1656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A1689" i="1" s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 s="1"/>
  <c r="A1705" i="1" s="1"/>
  <c r="A1706" i="1" s="1"/>
  <c r="A1707" i="1" s="1"/>
  <c r="A1708" i="1" s="1"/>
  <c r="A1709" i="1" s="1"/>
  <c r="A1710" i="1" s="1"/>
  <c r="A1711" i="1" s="1"/>
  <c r="A1712" i="1" s="1"/>
  <c r="A1713" i="1" s="1"/>
  <c r="A1714" i="1" s="1"/>
  <c r="A1715" i="1" s="1"/>
  <c r="A1716" i="1" s="1"/>
  <c r="A1717" i="1" s="1"/>
  <c r="A1718" i="1" s="1"/>
  <c r="A1719" i="1" s="1"/>
  <c r="A1720" i="1" s="1"/>
  <c r="A1721" i="1" s="1"/>
  <c r="A1722" i="1" s="1"/>
  <c r="A1723" i="1" s="1"/>
  <c r="R68" i="5"/>
  <c r="R98" i="5"/>
  <c r="R11" i="5"/>
  <c r="R92" i="5"/>
  <c r="I19" i="4"/>
  <c r="H5" i="4"/>
  <c r="H15" i="4"/>
  <c r="R40" i="5"/>
  <c r="R5" i="5"/>
  <c r="R94" i="5"/>
  <c r="R87" i="5"/>
  <c r="R61" i="5"/>
  <c r="R9" i="5"/>
  <c r="R97" i="5"/>
  <c r="R48" i="5"/>
  <c r="R39" i="5"/>
  <c r="R34" i="5"/>
  <c r="R106" i="5"/>
  <c r="R44" i="5"/>
  <c r="R4" i="5"/>
  <c r="H23" i="4"/>
  <c r="H36" i="4"/>
  <c r="H51" i="4"/>
  <c r="I61" i="4"/>
  <c r="AA19" i="3"/>
  <c r="R93" i="5"/>
  <c r="R21" i="5"/>
  <c r="R71" i="5"/>
  <c r="R105" i="5"/>
  <c r="R10" i="5"/>
  <c r="R37" i="5"/>
  <c r="H76" i="4"/>
  <c r="R56" i="5"/>
  <c r="R18" i="5"/>
  <c r="R6" i="5"/>
  <c r="R95" i="5"/>
  <c r="R70" i="5"/>
  <c r="R22" i="5"/>
  <c r="R90" i="5"/>
  <c r="R63" i="5"/>
  <c r="R52" i="5"/>
  <c r="R46" i="5"/>
  <c r="R107" i="5"/>
  <c r="R8" i="5"/>
  <c r="R19" i="5"/>
  <c r="H21" i="4"/>
  <c r="H25" i="4"/>
  <c r="H27" i="4"/>
  <c r="I31" i="4"/>
  <c r="I45" i="4"/>
  <c r="I64" i="4"/>
  <c r="I66" i="4"/>
  <c r="I68" i="4"/>
  <c r="I70" i="4"/>
  <c r="I72" i="4"/>
  <c r="AB19" i="3"/>
  <c r="AC19" i="3"/>
  <c r="R60" i="5"/>
  <c r="R99" i="5"/>
  <c r="R51" i="5"/>
  <c r="A37" i="3"/>
  <c r="AE36" i="3"/>
  <c r="I35" i="4"/>
  <c r="H35" i="4"/>
  <c r="H17" i="4"/>
  <c r="I17" i="4"/>
  <c r="R14" i="5"/>
  <c r="R38" i="5"/>
  <c r="R102" i="5"/>
  <c r="R17" i="5"/>
  <c r="R67" i="5"/>
  <c r="R2" i="5"/>
  <c r="R78" i="5"/>
  <c r="R20" i="5"/>
  <c r="R69" i="5"/>
  <c r="R13" i="5"/>
  <c r="R31" i="5"/>
  <c r="R80" i="5"/>
  <c r="R33" i="5"/>
  <c r="R81" i="5"/>
  <c r="R25" i="5"/>
  <c r="R23" i="5"/>
  <c r="R73" i="5"/>
  <c r="R16" i="5"/>
  <c r="R65" i="5"/>
  <c r="R24" i="5"/>
  <c r="R104" i="5"/>
  <c r="R57" i="5"/>
  <c r="R26" i="5"/>
  <c r="R12" i="5"/>
  <c r="R74" i="5"/>
  <c r="R32" i="5"/>
  <c r="R36" i="5"/>
  <c r="H43" i="4"/>
  <c r="I39" i="4"/>
  <c r="H39" i="4"/>
  <c r="R28" i="5"/>
  <c r="R77" i="5"/>
  <c r="R49" i="5"/>
  <c r="R41" i="5"/>
  <c r="R86" i="5"/>
  <c r="R15" i="5"/>
  <c r="R79" i="5"/>
  <c r="R83" i="5"/>
  <c r="R45" i="5"/>
  <c r="R88" i="5"/>
  <c r="R91" i="5"/>
  <c r="R47" i="5"/>
  <c r="R89" i="5"/>
  <c r="R75" i="5"/>
  <c r="R35" i="5"/>
  <c r="R82" i="5"/>
  <c r="R27" i="5"/>
  <c r="R76" i="5"/>
  <c r="R3" i="5"/>
  <c r="R50" i="5"/>
  <c r="R103" i="5"/>
  <c r="R72" i="5"/>
  <c r="R66" i="5"/>
  <c r="R53" i="5"/>
  <c r="R59" i="5"/>
  <c r="R30" i="5"/>
  <c r="I33" i="4"/>
  <c r="H37" i="4"/>
  <c r="I37" i="4"/>
  <c r="O5" i="3"/>
  <c r="P6" i="3" s="1"/>
  <c r="Q7" i="3" s="1"/>
  <c r="R8" i="3" s="1"/>
  <c r="O2" i="3"/>
  <c r="P3" i="3" s="1"/>
  <c r="E23" i="3"/>
  <c r="H23" i="3" s="1"/>
  <c r="R1244" i="1"/>
  <c r="R1245" i="1" s="1"/>
  <c r="R1246" i="1" s="1"/>
  <c r="R1247" i="1" s="1"/>
  <c r="R1248" i="1" s="1"/>
  <c r="R1249" i="1" s="1"/>
  <c r="R1250" i="1" s="1"/>
  <c r="R1251" i="1" s="1"/>
  <c r="R1252" i="1" s="1"/>
  <c r="R1253" i="1" s="1"/>
  <c r="R1254" i="1" s="1"/>
  <c r="R1255" i="1" s="1"/>
  <c r="R1256" i="1" s="1"/>
  <c r="R1257" i="1" s="1"/>
  <c r="R1258" i="1" s="1"/>
  <c r="R1259" i="1" s="1"/>
  <c r="R1260" i="1" s="1"/>
  <c r="R1261" i="1" s="1"/>
  <c r="R1262" i="1" s="1"/>
  <c r="R1263" i="1" s="1"/>
  <c r="R1264" i="1" s="1"/>
  <c r="R1265" i="1" s="1"/>
  <c r="R1266" i="1" s="1"/>
  <c r="R1267" i="1" s="1"/>
  <c r="R1268" i="1" s="1"/>
  <c r="R1269" i="1" s="1"/>
  <c r="R1270" i="1" s="1"/>
  <c r="R1271" i="1" s="1"/>
  <c r="R1272" i="1" s="1"/>
  <c r="S51" i="3"/>
  <c r="AF51" i="3" s="1"/>
  <c r="Q52" i="3"/>
  <c r="O49" i="3"/>
  <c r="S49" i="3" s="1"/>
  <c r="AF49" i="3" s="1"/>
  <c r="P387" i="1"/>
  <c r="P388" i="1" s="1"/>
  <c r="P389" i="1" s="1"/>
  <c r="P390" i="1" s="1"/>
  <c r="P391" i="1" s="1"/>
  <c r="P392" i="1" s="1"/>
  <c r="P393" i="1" s="1"/>
  <c r="P394" i="1" s="1"/>
  <c r="P395" i="1" s="1"/>
  <c r="P396" i="1" s="1"/>
  <c r="P397" i="1" s="1"/>
  <c r="P398" i="1" s="1"/>
  <c r="P399" i="1" s="1"/>
  <c r="P400" i="1" s="1"/>
  <c r="P401" i="1" s="1"/>
  <c r="P402" i="1" s="1"/>
  <c r="P403" i="1" s="1"/>
  <c r="P404" i="1" s="1"/>
  <c r="P405" i="1" s="1"/>
  <c r="P406" i="1" s="1"/>
  <c r="P407" i="1" s="1"/>
  <c r="P408" i="1" s="1"/>
  <c r="P409" i="1" s="1"/>
  <c r="P410" i="1" s="1"/>
  <c r="P411" i="1" s="1"/>
  <c r="P412" i="1" s="1"/>
  <c r="A387" i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R516" i="1"/>
  <c r="R517" i="1" s="1"/>
  <c r="R518" i="1" s="1"/>
  <c r="R519" i="1" s="1"/>
  <c r="R520" i="1" s="1"/>
  <c r="R521" i="1" s="1"/>
  <c r="R522" i="1" s="1"/>
  <c r="R523" i="1" s="1"/>
  <c r="R524" i="1" s="1"/>
  <c r="R525" i="1" s="1"/>
  <c r="R526" i="1" s="1"/>
  <c r="R527" i="1" s="1"/>
  <c r="R528" i="1" s="1"/>
  <c r="R529" i="1" s="1"/>
  <c r="R530" i="1" s="1"/>
  <c r="R531" i="1" s="1"/>
  <c r="R532" i="1" s="1"/>
  <c r="R533" i="1" s="1"/>
  <c r="R534" i="1" s="1"/>
  <c r="R535" i="1" s="1"/>
  <c r="R536" i="1" s="1"/>
  <c r="R537" i="1" s="1"/>
  <c r="R538" i="1" s="1"/>
  <c r="R539" i="1" s="1"/>
  <c r="R540" i="1" s="1"/>
  <c r="R541" i="1" s="1"/>
  <c r="R542" i="1" s="1"/>
  <c r="R543" i="1" s="1"/>
  <c r="R1274" i="1"/>
  <c r="R1275" i="1" s="1"/>
  <c r="R1276" i="1" s="1"/>
  <c r="R1277" i="1" s="1"/>
  <c r="R1278" i="1" s="1"/>
  <c r="R1279" i="1" s="1"/>
  <c r="R1280" i="1" s="1"/>
  <c r="R1281" i="1" s="1"/>
  <c r="R1282" i="1" s="1"/>
  <c r="R1283" i="1" s="1"/>
  <c r="R1284" i="1" s="1"/>
  <c r="R1285" i="1" s="1"/>
  <c r="R1286" i="1" s="1"/>
  <c r="R1287" i="1" s="1"/>
  <c r="R1288" i="1" s="1"/>
  <c r="R1289" i="1" s="1"/>
  <c r="R1290" i="1" s="1"/>
  <c r="R1291" i="1" s="1"/>
  <c r="R1292" i="1" s="1"/>
  <c r="R1293" i="1" s="1"/>
  <c r="R1294" i="1" s="1"/>
  <c r="R1295" i="1" s="1"/>
  <c r="R1296" i="1" s="1"/>
  <c r="R1297" i="1" s="1"/>
  <c r="R1298" i="1" s="1"/>
  <c r="R1299" i="1" s="1"/>
  <c r="R1300" i="1" s="1"/>
  <c r="R1301" i="1" s="1"/>
  <c r="E22" i="3"/>
  <c r="I22" i="3" s="1"/>
  <c r="R1040" i="1"/>
  <c r="R1041" i="1" s="1"/>
  <c r="R1042" i="1" s="1"/>
  <c r="R1043" i="1" s="1"/>
  <c r="R1044" i="1" s="1"/>
  <c r="R1045" i="1" s="1"/>
  <c r="R1046" i="1" s="1"/>
  <c r="R1047" i="1" s="1"/>
  <c r="R1048" i="1" s="1"/>
  <c r="R1049" i="1" s="1"/>
  <c r="R1050" i="1" s="1"/>
  <c r="R1051" i="1" s="1"/>
  <c r="R1052" i="1" s="1"/>
  <c r="R1053" i="1" s="1"/>
  <c r="R1054" i="1" s="1"/>
  <c r="R1055" i="1" s="1"/>
  <c r="R1056" i="1" s="1"/>
  <c r="R1057" i="1" s="1"/>
  <c r="R1058" i="1" s="1"/>
  <c r="R1059" i="1" s="1"/>
  <c r="R1060" i="1" s="1"/>
  <c r="R1061" i="1" s="1"/>
  <c r="R1062" i="1" s="1"/>
  <c r="R1063" i="1" s="1"/>
  <c r="R1064" i="1" s="1"/>
  <c r="R1065" i="1" s="1"/>
  <c r="R1066" i="1" s="1"/>
  <c r="R1067" i="1" s="1"/>
  <c r="R1068" i="1" s="1"/>
  <c r="P315" i="1"/>
  <c r="R1157" i="1"/>
  <c r="R1158" i="1" s="1"/>
  <c r="R1159" i="1" s="1"/>
  <c r="R1160" i="1" s="1"/>
  <c r="R1161" i="1" s="1"/>
  <c r="R1162" i="1" s="1"/>
  <c r="R1163" i="1" s="1"/>
  <c r="R1164" i="1" s="1"/>
  <c r="R1165" i="1" s="1"/>
  <c r="R1166" i="1" s="1"/>
  <c r="R1167" i="1" s="1"/>
  <c r="R1168" i="1" s="1"/>
  <c r="R1169" i="1" s="1"/>
  <c r="R1170" i="1" s="1"/>
  <c r="R1171" i="1" s="1"/>
  <c r="R1172" i="1" s="1"/>
  <c r="R1173" i="1" s="1"/>
  <c r="R1174" i="1" s="1"/>
  <c r="R1175" i="1" s="1"/>
  <c r="R1176" i="1" s="1"/>
  <c r="R1177" i="1" s="1"/>
  <c r="R1178" i="1" s="1"/>
  <c r="R1179" i="1" s="1"/>
  <c r="R1180" i="1" s="1"/>
  <c r="R1181" i="1" s="1"/>
  <c r="R1182" i="1" s="1"/>
  <c r="R1183" i="1" s="1"/>
  <c r="R1184" i="1" s="1"/>
  <c r="R1185" i="1" s="1"/>
  <c r="M46" i="3"/>
  <c r="I46" i="3"/>
  <c r="P1274" i="1"/>
  <c r="P1275" i="1" s="1"/>
  <c r="P1276" i="1" s="1"/>
  <c r="P1277" i="1" s="1"/>
  <c r="P1278" i="1" s="1"/>
  <c r="P1279" i="1" s="1"/>
  <c r="P1280" i="1" s="1"/>
  <c r="P1281" i="1" s="1"/>
  <c r="P1282" i="1" s="1"/>
  <c r="P1283" i="1" s="1"/>
  <c r="P1284" i="1" s="1"/>
  <c r="P1285" i="1" s="1"/>
  <c r="P1286" i="1" s="1"/>
  <c r="P1287" i="1" s="1"/>
  <c r="P1288" i="1" s="1"/>
  <c r="P1289" i="1" s="1"/>
  <c r="P1290" i="1" s="1"/>
  <c r="P1291" i="1" s="1"/>
  <c r="P1292" i="1" s="1"/>
  <c r="P1293" i="1" s="1"/>
  <c r="P1294" i="1" s="1"/>
  <c r="P1295" i="1" s="1"/>
  <c r="P1296" i="1" s="1"/>
  <c r="P1297" i="1" s="1"/>
  <c r="P1298" i="1" s="1"/>
  <c r="P1299" i="1" s="1"/>
  <c r="P1300" i="1" s="1"/>
  <c r="P1301" i="1" s="1"/>
  <c r="P291" i="1"/>
  <c r="E38" i="3"/>
  <c r="I38" i="3" s="1"/>
  <c r="P1040" i="1"/>
  <c r="P1041" i="1" s="1"/>
  <c r="P1042" i="1" s="1"/>
  <c r="P1043" i="1" s="1"/>
  <c r="P1044" i="1" s="1"/>
  <c r="P1045" i="1" s="1"/>
  <c r="P1046" i="1" s="1"/>
  <c r="P1047" i="1" s="1"/>
  <c r="P1048" i="1" s="1"/>
  <c r="P1049" i="1" s="1"/>
  <c r="P1050" i="1" s="1"/>
  <c r="P1051" i="1" s="1"/>
  <c r="P1052" i="1" s="1"/>
  <c r="P1053" i="1" s="1"/>
  <c r="P1054" i="1" s="1"/>
  <c r="P1055" i="1" s="1"/>
  <c r="P1056" i="1" s="1"/>
  <c r="P1057" i="1" s="1"/>
  <c r="P1058" i="1" s="1"/>
  <c r="P1059" i="1" s="1"/>
  <c r="P1060" i="1" s="1"/>
  <c r="P1061" i="1" s="1"/>
  <c r="P1062" i="1" s="1"/>
  <c r="P1063" i="1" s="1"/>
  <c r="P1064" i="1" s="1"/>
  <c r="P1065" i="1" s="1"/>
  <c r="P1066" i="1" s="1"/>
  <c r="P1067" i="1" s="1"/>
  <c r="P1068" i="1" s="1"/>
  <c r="N7" i="3"/>
  <c r="K7" i="3"/>
  <c r="R252" i="1"/>
  <c r="P317" i="1"/>
  <c r="E15" i="3"/>
  <c r="H15" i="3" s="1"/>
  <c r="E29" i="3"/>
  <c r="I29" i="3" s="1"/>
  <c r="P1187" i="1"/>
  <c r="P1188" i="1" s="1"/>
  <c r="P1189" i="1" s="1"/>
  <c r="P1190" i="1" s="1"/>
  <c r="P1191" i="1" s="1"/>
  <c r="P1192" i="1" s="1"/>
  <c r="P1193" i="1" s="1"/>
  <c r="P1194" i="1" s="1"/>
  <c r="P1195" i="1" s="1"/>
  <c r="P1196" i="1" s="1"/>
  <c r="P1197" i="1" s="1"/>
  <c r="P1198" i="1" s="1"/>
  <c r="P1199" i="1" s="1"/>
  <c r="P1200" i="1" s="1"/>
  <c r="P1201" i="1" s="1"/>
  <c r="P1202" i="1" s="1"/>
  <c r="P1203" i="1" s="1"/>
  <c r="P1204" i="1" s="1"/>
  <c r="P1205" i="1" s="1"/>
  <c r="P1206" i="1" s="1"/>
  <c r="P1207" i="1" s="1"/>
  <c r="P1208" i="1" s="1"/>
  <c r="P1209" i="1" s="1"/>
  <c r="P1210" i="1" s="1"/>
  <c r="P1211" i="1" s="1"/>
  <c r="P1212" i="1" s="1"/>
  <c r="P1213" i="1" s="1"/>
  <c r="P1214" i="1" s="1"/>
  <c r="R248" i="1"/>
  <c r="R303" i="1"/>
  <c r="R256" i="1"/>
  <c r="R211" i="1"/>
  <c r="R255" i="1"/>
  <c r="R298" i="1"/>
  <c r="P321" i="1"/>
  <c r="E24" i="3"/>
  <c r="I24" i="3" s="1"/>
  <c r="R251" i="1"/>
  <c r="P308" i="1"/>
  <c r="R722" i="1"/>
  <c r="R723" i="1" s="1"/>
  <c r="R724" i="1" s="1"/>
  <c r="R725" i="1" s="1"/>
  <c r="R726" i="1" s="1"/>
  <c r="R727" i="1" s="1"/>
  <c r="R728" i="1" s="1"/>
  <c r="R729" i="1" s="1"/>
  <c r="R730" i="1" s="1"/>
  <c r="R731" i="1" s="1"/>
  <c r="R732" i="1" s="1"/>
  <c r="R733" i="1" s="1"/>
  <c r="R734" i="1" s="1"/>
  <c r="R735" i="1" s="1"/>
  <c r="R736" i="1" s="1"/>
  <c r="R737" i="1" s="1"/>
  <c r="R738" i="1" s="1"/>
  <c r="R739" i="1" s="1"/>
  <c r="R740" i="1" s="1"/>
  <c r="R741" i="1" s="1"/>
  <c r="R742" i="1" s="1"/>
  <c r="R743" i="1" s="1"/>
  <c r="R744" i="1" s="1"/>
  <c r="R745" i="1" s="1"/>
  <c r="R746" i="1" s="1"/>
  <c r="R747" i="1" s="1"/>
  <c r="R748" i="1" s="1"/>
  <c r="R749" i="1" s="1"/>
  <c r="R750" i="1" s="1"/>
  <c r="R782" i="1"/>
  <c r="R783" i="1" s="1"/>
  <c r="R784" i="1" s="1"/>
  <c r="R785" i="1" s="1"/>
  <c r="R786" i="1" s="1"/>
  <c r="R787" i="1" s="1"/>
  <c r="R788" i="1" s="1"/>
  <c r="R789" i="1" s="1"/>
  <c r="R790" i="1" s="1"/>
  <c r="R791" i="1" s="1"/>
  <c r="R792" i="1" s="1"/>
  <c r="R793" i="1" s="1"/>
  <c r="R794" i="1" s="1"/>
  <c r="R795" i="1" s="1"/>
  <c r="R796" i="1" s="1"/>
  <c r="R797" i="1" s="1"/>
  <c r="R798" i="1" s="1"/>
  <c r="R799" i="1" s="1"/>
  <c r="R800" i="1" s="1"/>
  <c r="R801" i="1" s="1"/>
  <c r="R802" i="1" s="1"/>
  <c r="R803" i="1" s="1"/>
  <c r="R804" i="1" s="1"/>
  <c r="R805" i="1" s="1"/>
  <c r="R806" i="1" s="1"/>
  <c r="R807" i="1" s="1"/>
  <c r="R808" i="1" s="1"/>
  <c r="R809" i="1" s="1"/>
  <c r="R810" i="1" s="1"/>
  <c r="P1157" i="1"/>
  <c r="P1158" i="1" s="1"/>
  <c r="P1159" i="1" s="1"/>
  <c r="P1160" i="1" s="1"/>
  <c r="P1161" i="1" s="1"/>
  <c r="P1162" i="1" s="1"/>
  <c r="P1163" i="1" s="1"/>
  <c r="P1164" i="1" s="1"/>
  <c r="P1165" i="1" s="1"/>
  <c r="P1166" i="1" s="1"/>
  <c r="P1167" i="1" s="1"/>
  <c r="P1168" i="1" s="1"/>
  <c r="P1169" i="1" s="1"/>
  <c r="P1170" i="1" s="1"/>
  <c r="P1171" i="1" s="1"/>
  <c r="P1172" i="1" s="1"/>
  <c r="P1173" i="1" s="1"/>
  <c r="P1174" i="1" s="1"/>
  <c r="P1175" i="1" s="1"/>
  <c r="P1176" i="1" s="1"/>
  <c r="P1177" i="1" s="1"/>
  <c r="P1178" i="1" s="1"/>
  <c r="P1179" i="1" s="1"/>
  <c r="P1180" i="1" s="1"/>
  <c r="P1181" i="1" s="1"/>
  <c r="P1182" i="1" s="1"/>
  <c r="P1183" i="1" s="1"/>
  <c r="P1184" i="1" s="1"/>
  <c r="P1185" i="1" s="1"/>
  <c r="P287" i="1"/>
  <c r="E21" i="3"/>
  <c r="N21" i="3" s="1"/>
  <c r="R221" i="1"/>
  <c r="P265" i="1"/>
  <c r="P296" i="1"/>
  <c r="P318" i="1"/>
  <c r="R1130" i="1"/>
  <c r="R1131" i="1" s="1"/>
  <c r="R1132" i="1" s="1"/>
  <c r="R1133" i="1" s="1"/>
  <c r="R1134" i="1" s="1"/>
  <c r="R1135" i="1" s="1"/>
  <c r="R1136" i="1" s="1"/>
  <c r="R1137" i="1" s="1"/>
  <c r="R1138" i="1" s="1"/>
  <c r="R1139" i="1" s="1"/>
  <c r="R1140" i="1" s="1"/>
  <c r="R1141" i="1" s="1"/>
  <c r="R1142" i="1" s="1"/>
  <c r="R1143" i="1" s="1"/>
  <c r="R1144" i="1" s="1"/>
  <c r="R1145" i="1" s="1"/>
  <c r="R1146" i="1" s="1"/>
  <c r="R1147" i="1" s="1"/>
  <c r="R1148" i="1" s="1"/>
  <c r="R1149" i="1" s="1"/>
  <c r="R1150" i="1" s="1"/>
  <c r="R1151" i="1" s="1"/>
  <c r="R1152" i="1" s="1"/>
  <c r="R1153" i="1" s="1"/>
  <c r="R1154" i="1" s="1"/>
  <c r="R1155" i="1" s="1"/>
  <c r="R213" i="1"/>
  <c r="P290" i="1"/>
  <c r="P301" i="1"/>
  <c r="P328" i="1"/>
  <c r="P329" i="1" s="1"/>
  <c r="P330" i="1" s="1"/>
  <c r="P331" i="1" s="1"/>
  <c r="P332" i="1" s="1"/>
  <c r="P333" i="1" s="1"/>
  <c r="P334" i="1" s="1"/>
  <c r="P335" i="1" s="1"/>
  <c r="P336" i="1" s="1"/>
  <c r="P337" i="1" s="1"/>
  <c r="P338" i="1" s="1"/>
  <c r="P339" i="1" s="1"/>
  <c r="P340" i="1" s="1"/>
  <c r="P341" i="1" s="1"/>
  <c r="P342" i="1" s="1"/>
  <c r="P343" i="1" s="1"/>
  <c r="P344" i="1" s="1"/>
  <c r="P345" i="1" s="1"/>
  <c r="P346" i="1" s="1"/>
  <c r="P347" i="1" s="1"/>
  <c r="P348" i="1" s="1"/>
  <c r="P349" i="1" s="1"/>
  <c r="P350" i="1" s="1"/>
  <c r="P351" i="1" s="1"/>
  <c r="P352" i="1" s="1"/>
  <c r="P353" i="1" s="1"/>
  <c r="P354" i="1" s="1"/>
  <c r="P355" i="1" s="1"/>
  <c r="S841" i="1"/>
  <c r="J32" i="3" s="1"/>
  <c r="D36" i="3"/>
  <c r="R1187" i="1"/>
  <c r="R1188" i="1" s="1"/>
  <c r="R1189" i="1" s="1"/>
  <c r="R1190" i="1" s="1"/>
  <c r="R1191" i="1" s="1"/>
  <c r="R1192" i="1" s="1"/>
  <c r="R1193" i="1" s="1"/>
  <c r="R1194" i="1" s="1"/>
  <c r="R1195" i="1" s="1"/>
  <c r="R1196" i="1" s="1"/>
  <c r="R1197" i="1" s="1"/>
  <c r="R1198" i="1" s="1"/>
  <c r="R1199" i="1" s="1"/>
  <c r="R1200" i="1" s="1"/>
  <c r="R1201" i="1" s="1"/>
  <c r="R1202" i="1" s="1"/>
  <c r="R1203" i="1" s="1"/>
  <c r="R1204" i="1" s="1"/>
  <c r="R1205" i="1" s="1"/>
  <c r="R1206" i="1" s="1"/>
  <c r="R1207" i="1" s="1"/>
  <c r="R1208" i="1" s="1"/>
  <c r="R1209" i="1" s="1"/>
  <c r="R1210" i="1" s="1"/>
  <c r="R1211" i="1" s="1"/>
  <c r="R1212" i="1" s="1"/>
  <c r="R1213" i="1" s="1"/>
  <c r="R1214" i="1" s="1"/>
  <c r="N44" i="3"/>
  <c r="R183" i="1"/>
  <c r="D16" i="3"/>
  <c r="K16" i="3" s="1"/>
  <c r="R1070" i="1"/>
  <c r="R1071" i="1" s="1"/>
  <c r="R1072" i="1" s="1"/>
  <c r="R1073" i="1" s="1"/>
  <c r="R1074" i="1" s="1"/>
  <c r="R1075" i="1" s="1"/>
  <c r="R1076" i="1" s="1"/>
  <c r="R1077" i="1" s="1"/>
  <c r="R1078" i="1" s="1"/>
  <c r="R1079" i="1" s="1"/>
  <c r="R1080" i="1" s="1"/>
  <c r="R1081" i="1" s="1"/>
  <c r="R1082" i="1" s="1"/>
  <c r="R1083" i="1" s="1"/>
  <c r="R1084" i="1" s="1"/>
  <c r="R1085" i="1" s="1"/>
  <c r="R1086" i="1" s="1"/>
  <c r="R1087" i="1" s="1"/>
  <c r="R1088" i="1" s="1"/>
  <c r="R1089" i="1" s="1"/>
  <c r="R1090" i="1" s="1"/>
  <c r="R1091" i="1" s="1"/>
  <c r="R1092" i="1" s="1"/>
  <c r="R1093" i="1" s="1"/>
  <c r="R1094" i="1" s="1"/>
  <c r="R1095" i="1" s="1"/>
  <c r="R1096" i="1" s="1"/>
  <c r="R1097" i="1" s="1"/>
  <c r="R1098" i="1" s="1"/>
  <c r="H14" i="3"/>
  <c r="N14" i="3"/>
  <c r="R62" i="1"/>
  <c r="R63" i="1" s="1"/>
  <c r="R64" i="1" s="1"/>
  <c r="R65" i="1" s="1"/>
  <c r="R66" i="1" s="1"/>
  <c r="R67" i="1" s="1"/>
  <c r="R68" i="1" s="1"/>
  <c r="R69" i="1" s="1"/>
  <c r="R70" i="1" s="1"/>
  <c r="R71" i="1" s="1"/>
  <c r="R72" i="1" s="1"/>
  <c r="R73" i="1" s="1"/>
  <c r="R74" i="1" s="1"/>
  <c r="R75" i="1" s="1"/>
  <c r="R76" i="1" s="1"/>
  <c r="R77" i="1" s="1"/>
  <c r="R78" i="1" s="1"/>
  <c r="R79" i="1" s="1"/>
  <c r="R80" i="1" s="1"/>
  <c r="R81" i="1" s="1"/>
  <c r="R82" i="1" s="1"/>
  <c r="R83" i="1" s="1"/>
  <c r="R84" i="1" s="1"/>
  <c r="R85" i="1" s="1"/>
  <c r="R86" i="1" s="1"/>
  <c r="R87" i="1" s="1"/>
  <c r="R88" i="1" s="1"/>
  <c r="R89" i="1" s="1"/>
  <c r="R90" i="1" s="1"/>
  <c r="R193" i="1"/>
  <c r="R292" i="1"/>
  <c r="R301" i="1"/>
  <c r="R304" i="1"/>
  <c r="E17" i="3"/>
  <c r="H17" i="3" s="1"/>
  <c r="E36" i="3"/>
  <c r="H36" i="3" s="1"/>
  <c r="P1244" i="1"/>
  <c r="P1245" i="1" s="1"/>
  <c r="P1246" i="1" s="1"/>
  <c r="P1247" i="1" s="1"/>
  <c r="P1248" i="1" s="1"/>
  <c r="P1249" i="1" s="1"/>
  <c r="P1250" i="1" s="1"/>
  <c r="P1251" i="1" s="1"/>
  <c r="P1252" i="1" s="1"/>
  <c r="P1253" i="1" s="1"/>
  <c r="P1254" i="1" s="1"/>
  <c r="P1255" i="1" s="1"/>
  <c r="P1256" i="1" s="1"/>
  <c r="P1257" i="1" s="1"/>
  <c r="P1258" i="1" s="1"/>
  <c r="P1259" i="1" s="1"/>
  <c r="P1260" i="1" s="1"/>
  <c r="P1261" i="1" s="1"/>
  <c r="P1262" i="1" s="1"/>
  <c r="P1263" i="1" s="1"/>
  <c r="P1264" i="1" s="1"/>
  <c r="P1265" i="1" s="1"/>
  <c r="P1266" i="1" s="1"/>
  <c r="P1267" i="1" s="1"/>
  <c r="P1268" i="1" s="1"/>
  <c r="P1269" i="1" s="1"/>
  <c r="P1270" i="1" s="1"/>
  <c r="P1271" i="1" s="1"/>
  <c r="P1272" i="1" s="1"/>
  <c r="R197" i="1"/>
  <c r="R296" i="1"/>
  <c r="P320" i="1"/>
  <c r="P306" i="1"/>
  <c r="R320" i="1"/>
  <c r="D14" i="3"/>
  <c r="K14" i="3" s="1"/>
  <c r="H18" i="3"/>
  <c r="E19" i="3"/>
  <c r="I19" i="3" s="1"/>
  <c r="E30" i="3"/>
  <c r="K30" i="3" s="1"/>
  <c r="R282" i="1"/>
  <c r="E26" i="3"/>
  <c r="K26" i="3" s="1"/>
  <c r="P1100" i="1"/>
  <c r="P1101" i="1" s="1"/>
  <c r="P1102" i="1" s="1"/>
  <c r="P1103" i="1" s="1"/>
  <c r="P1104" i="1" s="1"/>
  <c r="P1105" i="1" s="1"/>
  <c r="P1106" i="1" s="1"/>
  <c r="P1107" i="1" s="1"/>
  <c r="P1108" i="1" s="1"/>
  <c r="P1109" i="1" s="1"/>
  <c r="P1110" i="1" s="1"/>
  <c r="P1111" i="1" s="1"/>
  <c r="P1112" i="1" s="1"/>
  <c r="P1113" i="1" s="1"/>
  <c r="P1114" i="1" s="1"/>
  <c r="P1115" i="1" s="1"/>
  <c r="P1116" i="1" s="1"/>
  <c r="P1117" i="1" s="1"/>
  <c r="P1118" i="1" s="1"/>
  <c r="P1119" i="1" s="1"/>
  <c r="P1120" i="1" s="1"/>
  <c r="P1121" i="1" s="1"/>
  <c r="P1122" i="1" s="1"/>
  <c r="P1123" i="1" s="1"/>
  <c r="P1124" i="1" s="1"/>
  <c r="P1125" i="1" s="1"/>
  <c r="P1126" i="1" s="1"/>
  <c r="P1127" i="1" s="1"/>
  <c r="P1128" i="1" s="1"/>
  <c r="P1216" i="1"/>
  <c r="P1217" i="1" s="1"/>
  <c r="P1218" i="1" s="1"/>
  <c r="P1219" i="1" s="1"/>
  <c r="P1220" i="1" s="1"/>
  <c r="P1221" i="1" s="1"/>
  <c r="P1222" i="1" s="1"/>
  <c r="P1223" i="1" s="1"/>
  <c r="P1224" i="1" s="1"/>
  <c r="P1225" i="1" s="1"/>
  <c r="P1226" i="1" s="1"/>
  <c r="P1227" i="1" s="1"/>
  <c r="P1228" i="1" s="1"/>
  <c r="P1229" i="1" s="1"/>
  <c r="P1230" i="1" s="1"/>
  <c r="P1231" i="1" s="1"/>
  <c r="P1232" i="1" s="1"/>
  <c r="P1233" i="1" s="1"/>
  <c r="P1234" i="1" s="1"/>
  <c r="P1235" i="1" s="1"/>
  <c r="P1236" i="1" s="1"/>
  <c r="P1237" i="1" s="1"/>
  <c r="P1238" i="1" s="1"/>
  <c r="P1239" i="1" s="1"/>
  <c r="P1240" i="1" s="1"/>
  <c r="P1241" i="1" s="1"/>
  <c r="P1242" i="1" s="1"/>
  <c r="R205" i="1"/>
  <c r="R196" i="1"/>
  <c r="R199" i="1"/>
  <c r="D8" i="3"/>
  <c r="K8" i="3" s="1"/>
  <c r="R276" i="1"/>
  <c r="P267" i="1"/>
  <c r="P297" i="1"/>
  <c r="P292" i="1"/>
  <c r="P298" i="1"/>
  <c r="P299" i="1"/>
  <c r="E12" i="3"/>
  <c r="N12" i="3" s="1"/>
  <c r="E31" i="3"/>
  <c r="H31" i="3" s="1"/>
  <c r="D34" i="3"/>
  <c r="R1216" i="1"/>
  <c r="R1217" i="1" s="1"/>
  <c r="R1218" i="1" s="1"/>
  <c r="R1219" i="1" s="1"/>
  <c r="R1220" i="1" s="1"/>
  <c r="R1221" i="1" s="1"/>
  <c r="R1222" i="1" s="1"/>
  <c r="R1223" i="1" s="1"/>
  <c r="R1224" i="1" s="1"/>
  <c r="R1225" i="1" s="1"/>
  <c r="R1226" i="1" s="1"/>
  <c r="R1227" i="1" s="1"/>
  <c r="R1228" i="1" s="1"/>
  <c r="R1229" i="1" s="1"/>
  <c r="R1230" i="1" s="1"/>
  <c r="R1231" i="1" s="1"/>
  <c r="R1232" i="1" s="1"/>
  <c r="R1233" i="1" s="1"/>
  <c r="R1234" i="1" s="1"/>
  <c r="R1235" i="1" s="1"/>
  <c r="R1236" i="1" s="1"/>
  <c r="R1237" i="1" s="1"/>
  <c r="R1238" i="1" s="1"/>
  <c r="R1239" i="1" s="1"/>
  <c r="R1240" i="1" s="1"/>
  <c r="R1241" i="1" s="1"/>
  <c r="R1242" i="1" s="1"/>
  <c r="R195" i="1"/>
  <c r="R184" i="1"/>
  <c r="R192" i="1"/>
  <c r="R189" i="1"/>
  <c r="R280" i="1"/>
  <c r="P283" i="1"/>
  <c r="P284" i="1"/>
  <c r="P286" i="1"/>
  <c r="P285" i="1"/>
  <c r="P294" i="1"/>
  <c r="P282" i="1"/>
  <c r="R314" i="1"/>
  <c r="R187" i="1"/>
  <c r="R207" i="1"/>
  <c r="R203" i="1"/>
  <c r="R188" i="1"/>
  <c r="R264" i="1"/>
  <c r="P289" i="1"/>
  <c r="P293" i="1"/>
  <c r="P295" i="1"/>
  <c r="P288" i="1"/>
  <c r="R318" i="1"/>
  <c r="P489" i="1"/>
  <c r="P490" i="1" s="1"/>
  <c r="P491" i="1" s="1"/>
  <c r="P492" i="1" s="1"/>
  <c r="P493" i="1" s="1"/>
  <c r="P494" i="1" s="1"/>
  <c r="P495" i="1" s="1"/>
  <c r="P496" i="1" s="1"/>
  <c r="P497" i="1" s="1"/>
  <c r="P498" i="1" s="1"/>
  <c r="P499" i="1" s="1"/>
  <c r="P500" i="1" s="1"/>
  <c r="P501" i="1" s="1"/>
  <c r="P502" i="1" s="1"/>
  <c r="P503" i="1" s="1"/>
  <c r="P504" i="1" s="1"/>
  <c r="P505" i="1" s="1"/>
  <c r="P506" i="1" s="1"/>
  <c r="P507" i="1" s="1"/>
  <c r="P508" i="1" s="1"/>
  <c r="P509" i="1" s="1"/>
  <c r="P510" i="1" s="1"/>
  <c r="P511" i="1" s="1"/>
  <c r="P512" i="1" s="1"/>
  <c r="P513" i="1" s="1"/>
  <c r="P514" i="1" s="1"/>
  <c r="R545" i="1"/>
  <c r="R546" i="1" s="1"/>
  <c r="R547" i="1" s="1"/>
  <c r="R548" i="1" s="1"/>
  <c r="R549" i="1" s="1"/>
  <c r="R550" i="1" s="1"/>
  <c r="R551" i="1" s="1"/>
  <c r="R552" i="1" s="1"/>
  <c r="R553" i="1" s="1"/>
  <c r="R554" i="1" s="1"/>
  <c r="R555" i="1" s="1"/>
  <c r="R556" i="1" s="1"/>
  <c r="R557" i="1" s="1"/>
  <c r="R558" i="1" s="1"/>
  <c r="R559" i="1" s="1"/>
  <c r="R560" i="1" s="1"/>
  <c r="R561" i="1" s="1"/>
  <c r="R562" i="1" s="1"/>
  <c r="R563" i="1" s="1"/>
  <c r="R564" i="1" s="1"/>
  <c r="R565" i="1" s="1"/>
  <c r="R566" i="1" s="1"/>
  <c r="R567" i="1" s="1"/>
  <c r="R568" i="1" s="1"/>
  <c r="R569" i="1" s="1"/>
  <c r="R570" i="1" s="1"/>
  <c r="R571" i="1" s="1"/>
  <c r="R572" i="1" s="1"/>
  <c r="R573" i="1" s="1"/>
  <c r="H1060" i="1"/>
  <c r="H1062" i="1" s="1"/>
  <c r="H1063" i="1" s="1"/>
  <c r="H1061" i="1"/>
  <c r="N33" i="3"/>
  <c r="P872" i="1"/>
  <c r="P873" i="1" s="1"/>
  <c r="P874" i="1" s="1"/>
  <c r="P875" i="1" s="1"/>
  <c r="P876" i="1" s="1"/>
  <c r="P877" i="1" s="1"/>
  <c r="P878" i="1" s="1"/>
  <c r="P879" i="1" s="1"/>
  <c r="P880" i="1" s="1"/>
  <c r="P881" i="1" s="1"/>
  <c r="P882" i="1" s="1"/>
  <c r="P883" i="1" s="1"/>
  <c r="P884" i="1" s="1"/>
  <c r="P885" i="1" s="1"/>
  <c r="P886" i="1" s="1"/>
  <c r="P887" i="1" s="1"/>
  <c r="P888" i="1" s="1"/>
  <c r="P889" i="1" s="1"/>
  <c r="P890" i="1" s="1"/>
  <c r="P891" i="1" s="1"/>
  <c r="P892" i="1" s="1"/>
  <c r="P893" i="1" s="1"/>
  <c r="P894" i="1" s="1"/>
  <c r="P895" i="1" s="1"/>
  <c r="P896" i="1" s="1"/>
  <c r="P897" i="1" s="1"/>
  <c r="P898" i="1" s="1"/>
  <c r="P899" i="1" s="1"/>
  <c r="D33" i="3"/>
  <c r="K33" i="3" s="1"/>
  <c r="P929" i="1"/>
  <c r="P930" i="1" s="1"/>
  <c r="P931" i="1" s="1"/>
  <c r="P932" i="1" s="1"/>
  <c r="P933" i="1" s="1"/>
  <c r="P934" i="1" s="1"/>
  <c r="P935" i="1" s="1"/>
  <c r="P936" i="1" s="1"/>
  <c r="P937" i="1" s="1"/>
  <c r="P938" i="1" s="1"/>
  <c r="P939" i="1" s="1"/>
  <c r="P940" i="1" s="1"/>
  <c r="P941" i="1" s="1"/>
  <c r="P942" i="1" s="1"/>
  <c r="P943" i="1" s="1"/>
  <c r="P944" i="1" s="1"/>
  <c r="P945" i="1" s="1"/>
  <c r="P946" i="1" s="1"/>
  <c r="P947" i="1" s="1"/>
  <c r="P948" i="1" s="1"/>
  <c r="P949" i="1" s="1"/>
  <c r="P950" i="1" s="1"/>
  <c r="P951" i="1" s="1"/>
  <c r="P952" i="1" s="1"/>
  <c r="P953" i="1" s="1"/>
  <c r="P954" i="1" s="1"/>
  <c r="P955" i="1" s="1"/>
  <c r="R987" i="1"/>
  <c r="R988" i="1" s="1"/>
  <c r="R989" i="1" s="1"/>
  <c r="R990" i="1" s="1"/>
  <c r="R991" i="1" s="1"/>
  <c r="R992" i="1" s="1"/>
  <c r="R993" i="1" s="1"/>
  <c r="R994" i="1" s="1"/>
  <c r="R995" i="1" s="1"/>
  <c r="R996" i="1" s="1"/>
  <c r="R997" i="1" s="1"/>
  <c r="R998" i="1" s="1"/>
  <c r="R999" i="1" s="1"/>
  <c r="R1000" i="1" s="1"/>
  <c r="R1001" i="1" s="1"/>
  <c r="R1002" i="1" s="1"/>
  <c r="R1003" i="1" s="1"/>
  <c r="R1004" i="1" s="1"/>
  <c r="R1005" i="1" s="1"/>
  <c r="R1006" i="1" s="1"/>
  <c r="R1007" i="1" s="1"/>
  <c r="R1008" i="1" s="1"/>
  <c r="S988" i="1"/>
  <c r="S992" i="1" s="1"/>
  <c r="P1070" i="1"/>
  <c r="P1071" i="1" s="1"/>
  <c r="P1072" i="1" s="1"/>
  <c r="P1073" i="1" s="1"/>
  <c r="P1074" i="1" s="1"/>
  <c r="P1075" i="1" s="1"/>
  <c r="P1076" i="1" s="1"/>
  <c r="P1077" i="1" s="1"/>
  <c r="P1078" i="1" s="1"/>
  <c r="P1079" i="1" s="1"/>
  <c r="P1080" i="1" s="1"/>
  <c r="P1081" i="1" s="1"/>
  <c r="P1082" i="1" s="1"/>
  <c r="P1083" i="1" s="1"/>
  <c r="P1084" i="1" s="1"/>
  <c r="P1085" i="1" s="1"/>
  <c r="P1086" i="1" s="1"/>
  <c r="P1087" i="1" s="1"/>
  <c r="P1088" i="1" s="1"/>
  <c r="P1089" i="1" s="1"/>
  <c r="P1090" i="1" s="1"/>
  <c r="P1091" i="1" s="1"/>
  <c r="P1092" i="1" s="1"/>
  <c r="P1093" i="1" s="1"/>
  <c r="P1094" i="1" s="1"/>
  <c r="P1095" i="1" s="1"/>
  <c r="P1096" i="1" s="1"/>
  <c r="P1097" i="1" s="1"/>
  <c r="P1098" i="1" s="1"/>
  <c r="N41" i="3"/>
  <c r="E42" i="3"/>
  <c r="I42" i="3" s="1"/>
  <c r="N43" i="3"/>
  <c r="R270" i="1"/>
  <c r="E11" i="3"/>
  <c r="H11" i="3" s="1"/>
  <c r="R323" i="1"/>
  <c r="P692" i="1"/>
  <c r="P693" i="1" s="1"/>
  <c r="P694" i="1" s="1"/>
  <c r="P695" i="1" s="1"/>
  <c r="P696" i="1" s="1"/>
  <c r="P697" i="1" s="1"/>
  <c r="P698" i="1" s="1"/>
  <c r="P699" i="1" s="1"/>
  <c r="P700" i="1" s="1"/>
  <c r="P701" i="1" s="1"/>
  <c r="P702" i="1" s="1"/>
  <c r="P703" i="1" s="1"/>
  <c r="P704" i="1" s="1"/>
  <c r="P705" i="1" s="1"/>
  <c r="P706" i="1" s="1"/>
  <c r="P707" i="1" s="1"/>
  <c r="P708" i="1" s="1"/>
  <c r="P709" i="1" s="1"/>
  <c r="P710" i="1" s="1"/>
  <c r="P711" i="1" s="1"/>
  <c r="P712" i="1" s="1"/>
  <c r="P713" i="1" s="1"/>
  <c r="P714" i="1" s="1"/>
  <c r="P715" i="1" s="1"/>
  <c r="P716" i="1" s="1"/>
  <c r="P717" i="1" s="1"/>
  <c r="P718" i="1" s="1"/>
  <c r="P719" i="1" s="1"/>
  <c r="P720" i="1" s="1"/>
  <c r="D6" i="3"/>
  <c r="E62" i="4" s="1"/>
  <c r="G62" i="4" s="1"/>
  <c r="I62" i="4" s="1"/>
  <c r="R231" i="1"/>
  <c r="R229" i="1"/>
  <c r="R222" i="1"/>
  <c r="H10" i="3"/>
  <c r="R262" i="1"/>
  <c r="P270" i="1"/>
  <c r="R322" i="1"/>
  <c r="R313" i="1"/>
  <c r="R230" i="1"/>
  <c r="R212" i="1"/>
  <c r="R225" i="1"/>
  <c r="R223" i="1"/>
  <c r="P276" i="1"/>
  <c r="R266" i="1"/>
  <c r="R277" i="1"/>
  <c r="P278" i="1"/>
  <c r="P266" i="1"/>
  <c r="R305" i="1"/>
  <c r="R306" i="1"/>
  <c r="R325" i="1"/>
  <c r="R307" i="1"/>
  <c r="P440" i="1"/>
  <c r="P441" i="1" s="1"/>
  <c r="P442" i="1" s="1"/>
  <c r="P443" i="1" s="1"/>
  <c r="P444" i="1" s="1"/>
  <c r="P445" i="1" s="1"/>
  <c r="P446" i="1" s="1"/>
  <c r="P447" i="1" s="1"/>
  <c r="P448" i="1" s="1"/>
  <c r="P449" i="1" s="1"/>
  <c r="P450" i="1" s="1"/>
  <c r="P451" i="1" s="1"/>
  <c r="P452" i="1" s="1"/>
  <c r="P453" i="1" s="1"/>
  <c r="P454" i="1" s="1"/>
  <c r="P455" i="1" s="1"/>
  <c r="P456" i="1" s="1"/>
  <c r="P457" i="1" s="1"/>
  <c r="P458" i="1" s="1"/>
  <c r="P459" i="1" s="1"/>
  <c r="P460" i="1" s="1"/>
  <c r="P461" i="1" s="1"/>
  <c r="P462" i="1" s="1"/>
  <c r="P463" i="1" s="1"/>
  <c r="E25" i="3"/>
  <c r="H25" i="3" s="1"/>
  <c r="R663" i="1"/>
  <c r="R664" i="1" s="1"/>
  <c r="R665" i="1" s="1"/>
  <c r="R666" i="1" s="1"/>
  <c r="R667" i="1" s="1"/>
  <c r="R668" i="1" s="1"/>
  <c r="R669" i="1" s="1"/>
  <c r="R670" i="1" s="1"/>
  <c r="R671" i="1" s="1"/>
  <c r="R672" i="1" s="1"/>
  <c r="R673" i="1" s="1"/>
  <c r="R674" i="1" s="1"/>
  <c r="R675" i="1" s="1"/>
  <c r="R676" i="1" s="1"/>
  <c r="R677" i="1" s="1"/>
  <c r="R678" i="1" s="1"/>
  <c r="R679" i="1" s="1"/>
  <c r="R680" i="1" s="1"/>
  <c r="R681" i="1" s="1"/>
  <c r="R682" i="1" s="1"/>
  <c r="R683" i="1" s="1"/>
  <c r="R684" i="1" s="1"/>
  <c r="R685" i="1" s="1"/>
  <c r="R686" i="1" s="1"/>
  <c r="R687" i="1" s="1"/>
  <c r="R688" i="1" s="1"/>
  <c r="R689" i="1" s="1"/>
  <c r="R690" i="1" s="1"/>
  <c r="P722" i="1"/>
  <c r="P723" i="1" s="1"/>
  <c r="P724" i="1" s="1"/>
  <c r="P725" i="1" s="1"/>
  <c r="P726" i="1" s="1"/>
  <c r="P727" i="1" s="1"/>
  <c r="P728" i="1" s="1"/>
  <c r="P729" i="1" s="1"/>
  <c r="P730" i="1" s="1"/>
  <c r="P731" i="1" s="1"/>
  <c r="P732" i="1" s="1"/>
  <c r="P733" i="1" s="1"/>
  <c r="P734" i="1" s="1"/>
  <c r="P735" i="1" s="1"/>
  <c r="P736" i="1" s="1"/>
  <c r="P737" i="1" s="1"/>
  <c r="P738" i="1" s="1"/>
  <c r="P739" i="1" s="1"/>
  <c r="P740" i="1" s="1"/>
  <c r="P741" i="1" s="1"/>
  <c r="P742" i="1" s="1"/>
  <c r="P743" i="1" s="1"/>
  <c r="P744" i="1" s="1"/>
  <c r="P745" i="1" s="1"/>
  <c r="P746" i="1" s="1"/>
  <c r="P747" i="1" s="1"/>
  <c r="P748" i="1" s="1"/>
  <c r="P749" i="1" s="1"/>
  <c r="P750" i="1" s="1"/>
  <c r="R752" i="1"/>
  <c r="R753" i="1" s="1"/>
  <c r="R754" i="1" s="1"/>
  <c r="R755" i="1" s="1"/>
  <c r="R756" i="1" s="1"/>
  <c r="R757" i="1" s="1"/>
  <c r="R758" i="1" s="1"/>
  <c r="R759" i="1" s="1"/>
  <c r="R760" i="1" s="1"/>
  <c r="R761" i="1" s="1"/>
  <c r="R762" i="1" s="1"/>
  <c r="R763" i="1" s="1"/>
  <c r="R764" i="1" s="1"/>
  <c r="R765" i="1" s="1"/>
  <c r="R766" i="1" s="1"/>
  <c r="R767" i="1" s="1"/>
  <c r="R768" i="1" s="1"/>
  <c r="R769" i="1" s="1"/>
  <c r="R770" i="1" s="1"/>
  <c r="R771" i="1" s="1"/>
  <c r="R772" i="1" s="1"/>
  <c r="R773" i="1" s="1"/>
  <c r="R774" i="1" s="1"/>
  <c r="R775" i="1" s="1"/>
  <c r="R776" i="1" s="1"/>
  <c r="R777" i="1" s="1"/>
  <c r="R778" i="1" s="1"/>
  <c r="R779" i="1" s="1"/>
  <c r="R780" i="1" s="1"/>
  <c r="I41" i="3"/>
  <c r="S1101" i="1"/>
  <c r="S1105" i="1" s="1"/>
  <c r="R272" i="1"/>
  <c r="R309" i="1"/>
  <c r="R202" i="1"/>
  <c r="R181" i="1"/>
  <c r="R200" i="1"/>
  <c r="R194" i="1"/>
  <c r="R182" i="1"/>
  <c r="R190" i="1"/>
  <c r="R180" i="1"/>
  <c r="R185" i="1"/>
  <c r="R198" i="1"/>
  <c r="R204" i="1"/>
  <c r="R206" i="1"/>
  <c r="R191" i="1"/>
  <c r="R201" i="1"/>
  <c r="R234" i="1"/>
  <c r="R232" i="1"/>
  <c r="R216" i="1"/>
  <c r="R235" i="1"/>
  <c r="R247" i="1"/>
  <c r="R244" i="1"/>
  <c r="P272" i="1"/>
  <c r="R271" i="1"/>
  <c r="R275" i="1"/>
  <c r="P279" i="1"/>
  <c r="P273" i="1"/>
  <c r="P324" i="1"/>
  <c r="P305" i="1"/>
  <c r="P311" i="1"/>
  <c r="R310" i="1"/>
  <c r="R311" i="1"/>
  <c r="R312" i="1"/>
  <c r="R319" i="1"/>
  <c r="D23" i="3"/>
  <c r="K23" i="3" s="1"/>
  <c r="I43" i="3"/>
  <c r="K43" i="3"/>
  <c r="N47" i="3"/>
  <c r="K47" i="3"/>
  <c r="D48" i="3"/>
  <c r="R224" i="1"/>
  <c r="R217" i="1"/>
  <c r="R226" i="1"/>
  <c r="R218" i="1"/>
  <c r="R215" i="1"/>
  <c r="R228" i="1"/>
  <c r="R210" i="1"/>
  <c r="R260" i="1"/>
  <c r="R257" i="1"/>
  <c r="R258" i="1"/>
  <c r="R259" i="1"/>
  <c r="R245" i="1"/>
  <c r="P269" i="1"/>
  <c r="R269" i="1"/>
  <c r="R265" i="1"/>
  <c r="R268" i="1"/>
  <c r="R274" i="1"/>
  <c r="P280" i="1"/>
  <c r="P275" i="1"/>
  <c r="P271" i="1"/>
  <c r="P277" i="1"/>
  <c r="D11" i="3"/>
  <c r="R297" i="1"/>
  <c r="R299" i="1"/>
  <c r="R286" i="1"/>
  <c r="R283" i="1"/>
  <c r="R289" i="1"/>
  <c r="P304" i="1"/>
  <c r="P326" i="1"/>
  <c r="P314" i="1"/>
  <c r="P323" i="1"/>
  <c r="P309" i="1"/>
  <c r="P319" i="1"/>
  <c r="R317" i="1"/>
  <c r="R315" i="1"/>
  <c r="P307" i="1"/>
  <c r="E13" i="3"/>
  <c r="N16" i="3"/>
  <c r="D17" i="3"/>
  <c r="H20" i="3"/>
  <c r="I20" i="3"/>
  <c r="N20" i="3"/>
  <c r="R907" i="1"/>
  <c r="R908" i="1" s="1"/>
  <c r="R909" i="1" s="1"/>
  <c r="R910" i="1" s="1"/>
  <c r="R911" i="1" s="1"/>
  <c r="R912" i="1" s="1"/>
  <c r="R913" i="1" s="1"/>
  <c r="R914" i="1" s="1"/>
  <c r="R915" i="1" s="1"/>
  <c r="R916" i="1" s="1"/>
  <c r="R917" i="1" s="1"/>
  <c r="R918" i="1" s="1"/>
  <c r="R919" i="1" s="1"/>
  <c r="R920" i="1" s="1"/>
  <c r="R921" i="1" s="1"/>
  <c r="R922" i="1" s="1"/>
  <c r="R923" i="1" s="1"/>
  <c r="R924" i="1" s="1"/>
  <c r="R925" i="1" s="1"/>
  <c r="R926" i="1" s="1"/>
  <c r="R927" i="1" s="1"/>
  <c r="R906" i="1"/>
  <c r="R440" i="1"/>
  <c r="R441" i="1" s="1"/>
  <c r="R442" i="1" s="1"/>
  <c r="R443" i="1" s="1"/>
  <c r="R444" i="1" s="1"/>
  <c r="R445" i="1" s="1"/>
  <c r="R446" i="1" s="1"/>
  <c r="R447" i="1" s="1"/>
  <c r="R448" i="1" s="1"/>
  <c r="R449" i="1" s="1"/>
  <c r="R450" i="1" s="1"/>
  <c r="R451" i="1" s="1"/>
  <c r="R452" i="1" s="1"/>
  <c r="R453" i="1" s="1"/>
  <c r="R454" i="1" s="1"/>
  <c r="R455" i="1" s="1"/>
  <c r="R456" i="1" s="1"/>
  <c r="R457" i="1" s="1"/>
  <c r="R458" i="1" s="1"/>
  <c r="R459" i="1" s="1"/>
  <c r="R460" i="1" s="1"/>
  <c r="R461" i="1" s="1"/>
  <c r="R462" i="1" s="1"/>
  <c r="R463" i="1" s="1"/>
  <c r="D18" i="3"/>
  <c r="K18" i="3" s="1"/>
  <c r="O18" i="3" s="1"/>
  <c r="P19" i="3" s="1"/>
  <c r="Q20" i="3" s="1"/>
  <c r="R21" i="3" s="1"/>
  <c r="R227" i="1"/>
  <c r="R236" i="1"/>
  <c r="R209" i="1"/>
  <c r="R219" i="1"/>
  <c r="R233" i="1"/>
  <c r="R220" i="1"/>
  <c r="R250" i="1"/>
  <c r="R249" i="1"/>
  <c r="R253" i="1"/>
  <c r="R239" i="1"/>
  <c r="R242" i="1"/>
  <c r="D10" i="3"/>
  <c r="K10" i="3" s="1"/>
  <c r="O10" i="3" s="1"/>
  <c r="P11" i="3" s="1"/>
  <c r="Q12" i="3" s="1"/>
  <c r="R13" i="3" s="1"/>
  <c r="P263" i="1"/>
  <c r="R263" i="1"/>
  <c r="R279" i="1"/>
  <c r="R278" i="1"/>
  <c r="R273" i="1"/>
  <c r="P274" i="1"/>
  <c r="P268" i="1"/>
  <c r="P264" i="1"/>
  <c r="R293" i="1"/>
  <c r="R285" i="1"/>
  <c r="R294" i="1"/>
  <c r="R295" i="1"/>
  <c r="R284" i="1"/>
  <c r="D12" i="3"/>
  <c r="P313" i="1"/>
  <c r="P310" i="1"/>
  <c r="P322" i="1"/>
  <c r="P316" i="1"/>
  <c r="D13" i="3"/>
  <c r="R326" i="1"/>
  <c r="R316" i="1"/>
  <c r="R321" i="1"/>
  <c r="R324" i="1"/>
  <c r="I27" i="3"/>
  <c r="H27" i="3"/>
  <c r="D32" i="3"/>
  <c r="E32" i="3"/>
  <c r="P842" i="1"/>
  <c r="P843" i="1" s="1"/>
  <c r="P844" i="1" s="1"/>
  <c r="P845" i="1" s="1"/>
  <c r="P846" i="1" s="1"/>
  <c r="P847" i="1" s="1"/>
  <c r="P848" i="1" s="1"/>
  <c r="P849" i="1" s="1"/>
  <c r="P850" i="1" s="1"/>
  <c r="P851" i="1" s="1"/>
  <c r="P852" i="1" s="1"/>
  <c r="P853" i="1" s="1"/>
  <c r="P854" i="1" s="1"/>
  <c r="P855" i="1" s="1"/>
  <c r="P856" i="1" s="1"/>
  <c r="P857" i="1" s="1"/>
  <c r="P858" i="1" s="1"/>
  <c r="P859" i="1" s="1"/>
  <c r="P860" i="1" s="1"/>
  <c r="P861" i="1" s="1"/>
  <c r="P862" i="1" s="1"/>
  <c r="P863" i="1" s="1"/>
  <c r="P864" i="1" s="1"/>
  <c r="P865" i="1" s="1"/>
  <c r="P866" i="1" s="1"/>
  <c r="P867" i="1" s="1"/>
  <c r="P868" i="1" s="1"/>
  <c r="P869" i="1" s="1"/>
  <c r="P870" i="1" s="1"/>
  <c r="I37" i="3"/>
  <c r="H37" i="3"/>
  <c r="R812" i="1"/>
  <c r="R813" i="1" s="1"/>
  <c r="R814" i="1" s="1"/>
  <c r="R815" i="1" s="1"/>
  <c r="R816" i="1" s="1"/>
  <c r="R817" i="1" s="1"/>
  <c r="R818" i="1" s="1"/>
  <c r="R819" i="1" s="1"/>
  <c r="R820" i="1" s="1"/>
  <c r="R821" i="1" s="1"/>
  <c r="R822" i="1" s="1"/>
  <c r="R823" i="1" s="1"/>
  <c r="R824" i="1" s="1"/>
  <c r="R825" i="1" s="1"/>
  <c r="R826" i="1" s="1"/>
  <c r="R827" i="1" s="1"/>
  <c r="R828" i="1" s="1"/>
  <c r="R829" i="1" s="1"/>
  <c r="R830" i="1" s="1"/>
  <c r="R831" i="1" s="1"/>
  <c r="R832" i="1" s="1"/>
  <c r="R833" i="1" s="1"/>
  <c r="R834" i="1" s="1"/>
  <c r="R835" i="1" s="1"/>
  <c r="R836" i="1" s="1"/>
  <c r="R837" i="1" s="1"/>
  <c r="R838" i="1" s="1"/>
  <c r="R839" i="1" s="1"/>
  <c r="R840" i="1" s="1"/>
  <c r="D31" i="3"/>
  <c r="E34" i="3"/>
  <c r="P901" i="1"/>
  <c r="P902" i="1" s="1"/>
  <c r="P903" i="1" s="1"/>
  <c r="P904" i="1" s="1"/>
  <c r="P905" i="1" s="1"/>
  <c r="P906" i="1" s="1"/>
  <c r="P907" i="1" s="1"/>
  <c r="P908" i="1" s="1"/>
  <c r="P909" i="1" s="1"/>
  <c r="P910" i="1" s="1"/>
  <c r="P911" i="1" s="1"/>
  <c r="P912" i="1" s="1"/>
  <c r="P913" i="1" s="1"/>
  <c r="P914" i="1" s="1"/>
  <c r="P915" i="1" s="1"/>
  <c r="P916" i="1" s="1"/>
  <c r="P917" i="1" s="1"/>
  <c r="P918" i="1" s="1"/>
  <c r="P919" i="1" s="1"/>
  <c r="P920" i="1" s="1"/>
  <c r="P921" i="1" s="1"/>
  <c r="P922" i="1" s="1"/>
  <c r="P923" i="1" s="1"/>
  <c r="P924" i="1" s="1"/>
  <c r="P925" i="1" s="1"/>
  <c r="P926" i="1" s="1"/>
  <c r="P927" i="1" s="1"/>
  <c r="R246" i="1"/>
  <c r="R243" i="1"/>
  <c r="R240" i="1"/>
  <c r="R254" i="1"/>
  <c r="R238" i="1"/>
  <c r="R287" i="1"/>
  <c r="R288" i="1"/>
  <c r="R300" i="1"/>
  <c r="R291" i="1"/>
  <c r="P303" i="1"/>
  <c r="P312" i="1"/>
  <c r="R489" i="1"/>
  <c r="R490" i="1" s="1"/>
  <c r="R491" i="1" s="1"/>
  <c r="R492" i="1" s="1"/>
  <c r="R493" i="1" s="1"/>
  <c r="R494" i="1" s="1"/>
  <c r="R495" i="1" s="1"/>
  <c r="R496" i="1" s="1"/>
  <c r="R497" i="1" s="1"/>
  <c r="R498" i="1" s="1"/>
  <c r="R499" i="1" s="1"/>
  <c r="R500" i="1" s="1"/>
  <c r="R501" i="1" s="1"/>
  <c r="R502" i="1" s="1"/>
  <c r="R503" i="1" s="1"/>
  <c r="R504" i="1" s="1"/>
  <c r="R505" i="1" s="1"/>
  <c r="R506" i="1" s="1"/>
  <c r="R507" i="1" s="1"/>
  <c r="R508" i="1" s="1"/>
  <c r="R509" i="1" s="1"/>
  <c r="R510" i="1" s="1"/>
  <c r="R511" i="1" s="1"/>
  <c r="R512" i="1" s="1"/>
  <c r="R513" i="1" s="1"/>
  <c r="R514" i="1" s="1"/>
  <c r="D20" i="3"/>
  <c r="K20" i="3" s="1"/>
  <c r="S546" i="1"/>
  <c r="R692" i="1"/>
  <c r="R693" i="1" s="1"/>
  <c r="R694" i="1" s="1"/>
  <c r="R695" i="1" s="1"/>
  <c r="R696" i="1" s="1"/>
  <c r="R697" i="1" s="1"/>
  <c r="R698" i="1" s="1"/>
  <c r="R699" i="1" s="1"/>
  <c r="R700" i="1" s="1"/>
  <c r="R701" i="1" s="1"/>
  <c r="R702" i="1" s="1"/>
  <c r="R703" i="1" s="1"/>
  <c r="R704" i="1" s="1"/>
  <c r="R705" i="1" s="1"/>
  <c r="R706" i="1" s="1"/>
  <c r="R707" i="1" s="1"/>
  <c r="R708" i="1" s="1"/>
  <c r="R709" i="1" s="1"/>
  <c r="R710" i="1" s="1"/>
  <c r="R711" i="1" s="1"/>
  <c r="R712" i="1" s="1"/>
  <c r="R713" i="1" s="1"/>
  <c r="R714" i="1" s="1"/>
  <c r="R715" i="1" s="1"/>
  <c r="R716" i="1" s="1"/>
  <c r="R717" i="1" s="1"/>
  <c r="R718" i="1" s="1"/>
  <c r="R719" i="1" s="1"/>
  <c r="R720" i="1" s="1"/>
  <c r="D27" i="3"/>
  <c r="K27" i="3" s="1"/>
  <c r="R465" i="1"/>
  <c r="R466" i="1" s="1"/>
  <c r="R467" i="1" s="1"/>
  <c r="R468" i="1" s="1"/>
  <c r="R469" i="1" s="1"/>
  <c r="R470" i="1" s="1"/>
  <c r="R471" i="1" s="1"/>
  <c r="R472" i="1" s="1"/>
  <c r="R473" i="1" s="1"/>
  <c r="R474" i="1" s="1"/>
  <c r="R475" i="1" s="1"/>
  <c r="R476" i="1" s="1"/>
  <c r="R477" i="1" s="1"/>
  <c r="R478" i="1" s="1"/>
  <c r="R479" i="1" s="1"/>
  <c r="R480" i="1" s="1"/>
  <c r="R481" i="1" s="1"/>
  <c r="R482" i="1" s="1"/>
  <c r="R483" i="1" s="1"/>
  <c r="R484" i="1" s="1"/>
  <c r="R485" i="1" s="1"/>
  <c r="R486" i="1" s="1"/>
  <c r="R487" i="1" s="1"/>
  <c r="R605" i="1"/>
  <c r="R606" i="1" s="1"/>
  <c r="R607" i="1" s="1"/>
  <c r="R608" i="1" s="1"/>
  <c r="R609" i="1" s="1"/>
  <c r="R610" i="1" s="1"/>
  <c r="R611" i="1" s="1"/>
  <c r="R612" i="1" s="1"/>
  <c r="R613" i="1" s="1"/>
  <c r="R614" i="1" s="1"/>
  <c r="R615" i="1" s="1"/>
  <c r="R616" i="1" s="1"/>
  <c r="R617" i="1" s="1"/>
  <c r="R618" i="1" s="1"/>
  <c r="R619" i="1" s="1"/>
  <c r="R620" i="1" s="1"/>
  <c r="R621" i="1" s="1"/>
  <c r="R622" i="1" s="1"/>
  <c r="R623" i="1" s="1"/>
  <c r="R624" i="1" s="1"/>
  <c r="R625" i="1" s="1"/>
  <c r="R626" i="1" s="1"/>
  <c r="R627" i="1" s="1"/>
  <c r="R628" i="1" s="1"/>
  <c r="R629" i="1" s="1"/>
  <c r="R630" i="1" s="1"/>
  <c r="R631" i="1" s="1"/>
  <c r="R632" i="1" s="1"/>
  <c r="R633" i="1" s="1"/>
  <c r="D25" i="3"/>
  <c r="S636" i="1"/>
  <c r="S640" i="1" s="1"/>
  <c r="S576" i="1"/>
  <c r="S580" i="1" s="1"/>
  <c r="S606" i="1"/>
  <c r="S610" i="1" s="1"/>
  <c r="S723" i="1"/>
  <c r="S727" i="1" s="1"/>
  <c r="S843" i="1"/>
  <c r="S847" i="1" s="1"/>
  <c r="K37" i="3"/>
  <c r="S490" i="1"/>
  <c r="H35" i="3"/>
  <c r="K35" i="3"/>
  <c r="D38" i="3"/>
  <c r="R1010" i="1"/>
  <c r="R1011" i="1" s="1"/>
  <c r="R1012" i="1" s="1"/>
  <c r="R1013" i="1" s="1"/>
  <c r="R1014" i="1" s="1"/>
  <c r="R1015" i="1" s="1"/>
  <c r="R1016" i="1" s="1"/>
  <c r="R1017" i="1" s="1"/>
  <c r="R1018" i="1" s="1"/>
  <c r="R1019" i="1" s="1"/>
  <c r="R1020" i="1" s="1"/>
  <c r="R1021" i="1" s="1"/>
  <c r="R1022" i="1" s="1"/>
  <c r="R1023" i="1" s="1"/>
  <c r="R1024" i="1" s="1"/>
  <c r="R1025" i="1" s="1"/>
  <c r="R1026" i="1" s="1"/>
  <c r="R1027" i="1" s="1"/>
  <c r="R1028" i="1" s="1"/>
  <c r="R1029" i="1" s="1"/>
  <c r="R1030" i="1" s="1"/>
  <c r="R1031" i="1" s="1"/>
  <c r="R1032" i="1" s="1"/>
  <c r="R1033" i="1" s="1"/>
  <c r="R1034" i="1" s="1"/>
  <c r="R1035" i="1" s="1"/>
  <c r="R1036" i="1" s="1"/>
  <c r="R1037" i="1" s="1"/>
  <c r="R1038" i="1" s="1"/>
  <c r="P987" i="1"/>
  <c r="P988" i="1" s="1"/>
  <c r="P989" i="1" s="1"/>
  <c r="P990" i="1" s="1"/>
  <c r="P991" i="1" s="1"/>
  <c r="P992" i="1" s="1"/>
  <c r="P993" i="1" s="1"/>
  <c r="P994" i="1" s="1"/>
  <c r="P995" i="1" s="1"/>
  <c r="P996" i="1" s="1"/>
  <c r="P997" i="1" s="1"/>
  <c r="P998" i="1" s="1"/>
  <c r="P999" i="1" s="1"/>
  <c r="P1000" i="1" s="1"/>
  <c r="P1001" i="1" s="1"/>
  <c r="P1002" i="1" s="1"/>
  <c r="P1003" i="1" s="1"/>
  <c r="P1004" i="1" s="1"/>
  <c r="P1005" i="1" s="1"/>
  <c r="P1006" i="1" s="1"/>
  <c r="P1007" i="1" s="1"/>
  <c r="P1008" i="1" s="1"/>
  <c r="I45" i="3"/>
  <c r="H45" i="3"/>
  <c r="N37" i="3"/>
  <c r="S1041" i="1"/>
  <c r="S1045" i="1" s="1"/>
  <c r="D41" i="3"/>
  <c r="K41" i="3" s="1"/>
  <c r="R1100" i="1"/>
  <c r="R1101" i="1" s="1"/>
  <c r="R1102" i="1" s="1"/>
  <c r="R1103" i="1" s="1"/>
  <c r="R1104" i="1" s="1"/>
  <c r="R1105" i="1" s="1"/>
  <c r="R1106" i="1" s="1"/>
  <c r="R1107" i="1" s="1"/>
  <c r="R1108" i="1" s="1"/>
  <c r="R1109" i="1" s="1"/>
  <c r="R1110" i="1" s="1"/>
  <c r="R1111" i="1" s="1"/>
  <c r="R1112" i="1" s="1"/>
  <c r="R1113" i="1" s="1"/>
  <c r="R1114" i="1" s="1"/>
  <c r="R1115" i="1" s="1"/>
  <c r="R1116" i="1" s="1"/>
  <c r="R1117" i="1" s="1"/>
  <c r="R1118" i="1" s="1"/>
  <c r="R1119" i="1" s="1"/>
  <c r="R1120" i="1" s="1"/>
  <c r="R1121" i="1" s="1"/>
  <c r="R1122" i="1" s="1"/>
  <c r="R1123" i="1" s="1"/>
  <c r="R1124" i="1" s="1"/>
  <c r="R1125" i="1" s="1"/>
  <c r="R1126" i="1" s="1"/>
  <c r="R1127" i="1" s="1"/>
  <c r="R1128" i="1" s="1"/>
  <c r="K45" i="3"/>
  <c r="K39" i="3"/>
  <c r="S1245" i="1"/>
  <c r="S1249" i="1" s="1"/>
  <c r="N45" i="3"/>
  <c r="H46" i="3"/>
  <c r="N40" i="3"/>
  <c r="H44" i="3"/>
  <c r="K44" i="3"/>
  <c r="I47" i="3"/>
  <c r="M47" i="3"/>
  <c r="N46" i="3"/>
  <c r="K46" i="3"/>
  <c r="S466" i="1"/>
  <c r="S873" i="1"/>
  <c r="S877" i="1" s="1"/>
  <c r="S902" i="1"/>
  <c r="S906" i="1" s="1"/>
  <c r="S958" i="1"/>
  <c r="S962" i="1" s="1"/>
  <c r="H40" i="3"/>
  <c r="S1071" i="1"/>
  <c r="S1075" i="1" s="1"/>
  <c r="N39" i="3"/>
  <c r="S693" i="1"/>
  <c r="S697" i="1" s="1"/>
  <c r="N28" i="3"/>
  <c r="S783" i="1"/>
  <c r="S787" i="1" s="1"/>
  <c r="S813" i="1"/>
  <c r="S817" i="1" s="1"/>
  <c r="S1011" i="1"/>
  <c r="S1015" i="1" s="1"/>
  <c r="H39" i="3"/>
  <c r="S1131" i="1"/>
  <c r="S1135" i="1" s="1"/>
  <c r="S1217" i="1"/>
  <c r="S1221" i="1" s="1"/>
  <c r="S440" i="1"/>
  <c r="S517" i="1"/>
  <c r="S930" i="1"/>
  <c r="S934" i="1" s="1"/>
  <c r="N35" i="3"/>
  <c r="I40" i="3"/>
  <c r="S1275" i="1"/>
  <c r="S1279" i="1" s="1"/>
  <c r="S1304" i="1"/>
  <c r="S1308" i="1" s="1"/>
  <c r="E48" i="3"/>
  <c r="I48" i="3" s="1"/>
  <c r="D15" i="3"/>
  <c r="R366" i="1"/>
  <c r="R367" i="1" s="1"/>
  <c r="R368" i="1" s="1"/>
  <c r="R369" i="1" s="1"/>
  <c r="R370" i="1" s="1"/>
  <c r="R371" i="1" s="1"/>
  <c r="R372" i="1" s="1"/>
  <c r="R373" i="1" s="1"/>
  <c r="R374" i="1" s="1"/>
  <c r="R375" i="1" s="1"/>
  <c r="R376" i="1" s="1"/>
  <c r="R377" i="1" s="1"/>
  <c r="R378" i="1" s="1"/>
  <c r="R379" i="1" s="1"/>
  <c r="R380" i="1" s="1"/>
  <c r="R381" i="1" s="1"/>
  <c r="R382" i="1" s="1"/>
  <c r="R383" i="1" s="1"/>
  <c r="R384" i="1" s="1"/>
  <c r="R385" i="1" s="1"/>
  <c r="P5" i="3"/>
  <c r="Q6" i="3" s="1"/>
  <c r="R7" i="3" s="1"/>
  <c r="N8" i="3"/>
  <c r="I8" i="3"/>
  <c r="H9" i="3"/>
  <c r="K9" i="3"/>
  <c r="O9" i="3" s="1"/>
  <c r="N27" i="3"/>
  <c r="I28" i="3"/>
  <c r="K28" i="3"/>
  <c r="S753" i="1"/>
  <c r="S757" i="1" s="1"/>
  <c r="S664" i="1"/>
  <c r="S668" i="1" s="1"/>
  <c r="S1188" i="1"/>
  <c r="S1192" i="1" s="1"/>
  <c r="I33" i="3"/>
  <c r="H33" i="3"/>
  <c r="K40" i="3"/>
  <c r="S1158" i="1"/>
  <c r="S1162" i="1" s="1"/>
  <c r="A1631" i="1" l="1"/>
  <c r="A1633" i="1" s="1"/>
  <c r="A1635" i="1" s="1"/>
  <c r="A1637" i="1" s="1"/>
  <c r="A1639" i="1" s="1"/>
  <c r="A1641" i="1" s="1"/>
  <c r="A1643" i="1" s="1"/>
  <c r="A1645" i="1" s="1"/>
  <c r="A1647" i="1" s="1"/>
  <c r="A1649" i="1" s="1"/>
  <c r="A1651" i="1" s="1"/>
  <c r="A1653" i="1" s="1"/>
  <c r="A1655" i="1" s="1"/>
  <c r="A1657" i="1" s="1"/>
  <c r="S2" i="3"/>
  <c r="N23" i="3"/>
  <c r="O23" i="3" s="1"/>
  <c r="P24" i="3" s="1"/>
  <c r="Q25" i="3" s="1"/>
  <c r="R26" i="3" s="1"/>
  <c r="I23" i="3"/>
  <c r="AE37" i="3"/>
  <c r="A38" i="3"/>
  <c r="I26" i="3"/>
  <c r="S52" i="3"/>
  <c r="AF52" i="3" s="1"/>
  <c r="R53" i="3"/>
  <c r="S53" i="3" s="1"/>
  <c r="AF53" i="3" s="1"/>
  <c r="H26" i="3"/>
  <c r="K22" i="3"/>
  <c r="P50" i="3"/>
  <c r="Q51" i="3" s="1"/>
  <c r="R52" i="3" s="1"/>
  <c r="N15" i="3"/>
  <c r="H19" i="3"/>
  <c r="K42" i="3"/>
  <c r="H42" i="3"/>
  <c r="H21" i="3"/>
  <c r="H22" i="3"/>
  <c r="N17" i="3"/>
  <c r="K21" i="3"/>
  <c r="O21" i="3" s="1"/>
  <c r="P22" i="3" s="1"/>
  <c r="Q23" i="3" s="1"/>
  <c r="R24" i="3" s="1"/>
  <c r="N22" i="3"/>
  <c r="I21" i="3"/>
  <c r="K6" i="3"/>
  <c r="O6" i="3" s="1"/>
  <c r="P7" i="3" s="1"/>
  <c r="Q8" i="3" s="1"/>
  <c r="R9" i="3" s="1"/>
  <c r="K15" i="3"/>
  <c r="O7" i="3"/>
  <c r="P8" i="3" s="1"/>
  <c r="Q9" i="3" s="1"/>
  <c r="R10" i="3" s="1"/>
  <c r="N38" i="3"/>
  <c r="K31" i="3"/>
  <c r="H24" i="3"/>
  <c r="K38" i="3"/>
  <c r="K11" i="3"/>
  <c r="K19" i="3"/>
  <c r="K36" i="3"/>
  <c r="H38" i="3"/>
  <c r="N42" i="3"/>
  <c r="N19" i="3"/>
  <c r="N24" i="3"/>
  <c r="K24" i="3"/>
  <c r="O40" i="3"/>
  <c r="P41" i="3" s="1"/>
  <c r="Q42" i="3" s="1"/>
  <c r="R43" i="3" s="1"/>
  <c r="O20" i="3"/>
  <c r="P21" i="3" s="1"/>
  <c r="Q22" i="3" s="1"/>
  <c r="R23" i="3" s="1"/>
  <c r="H12" i="3"/>
  <c r="O44" i="3"/>
  <c r="P45" i="3" s="1"/>
  <c r="O39" i="3"/>
  <c r="P40" i="3" s="1"/>
  <c r="Q41" i="3" s="1"/>
  <c r="R42" i="3" s="1"/>
  <c r="N36" i="3"/>
  <c r="I36" i="3"/>
  <c r="O41" i="3"/>
  <c r="P42" i="3" s="1"/>
  <c r="Q43" i="3" s="1"/>
  <c r="R44" i="3" s="1"/>
  <c r="N25" i="3"/>
  <c r="K29" i="3"/>
  <c r="I25" i="3"/>
  <c r="I31" i="3"/>
  <c r="H29" i="3"/>
  <c r="N11" i="3"/>
  <c r="N31" i="3"/>
  <c r="K25" i="3"/>
  <c r="N29" i="3"/>
  <c r="O43" i="3"/>
  <c r="P44" i="3" s="1"/>
  <c r="Q45" i="3" s="1"/>
  <c r="R46" i="3" s="1"/>
  <c r="N26" i="3"/>
  <c r="O26" i="3" s="1"/>
  <c r="P27" i="3" s="1"/>
  <c r="Q28" i="3" s="1"/>
  <c r="R29" i="3" s="1"/>
  <c r="O33" i="3"/>
  <c r="S33" i="3" s="1"/>
  <c r="O14" i="3"/>
  <c r="P15" i="3" s="1"/>
  <c r="Q16" i="3" s="1"/>
  <c r="R17" i="3" s="1"/>
  <c r="K13" i="3"/>
  <c r="K17" i="3"/>
  <c r="I30" i="3"/>
  <c r="O45" i="3"/>
  <c r="P46" i="3" s="1"/>
  <c r="Q47" i="3" s="1"/>
  <c r="H30" i="3"/>
  <c r="N30" i="3"/>
  <c r="O30" i="3" s="1"/>
  <c r="S30" i="3" s="1"/>
  <c r="O47" i="3"/>
  <c r="P48" i="3" s="1"/>
  <c r="Q49" i="3" s="1"/>
  <c r="R50" i="3" s="1"/>
  <c r="K32" i="3"/>
  <c r="K12" i="3"/>
  <c r="O12" i="3" s="1"/>
  <c r="P13" i="3" s="1"/>
  <c r="Q14" i="3" s="1"/>
  <c r="R15" i="3" s="1"/>
  <c r="O8" i="3"/>
  <c r="O16" i="3"/>
  <c r="P17" i="3" s="1"/>
  <c r="Q18" i="3" s="1"/>
  <c r="R19" i="3" s="1"/>
  <c r="H62" i="4"/>
  <c r="O35" i="3"/>
  <c r="P36" i="3" s="1"/>
  <c r="Q37" i="3" s="1"/>
  <c r="R38" i="3" s="1"/>
  <c r="O46" i="3"/>
  <c r="P47" i="3" s="1"/>
  <c r="Q48" i="3" s="1"/>
  <c r="O37" i="3"/>
  <c r="P38" i="3" s="1"/>
  <c r="H1064" i="1"/>
  <c r="H1065" i="1"/>
  <c r="I32" i="3"/>
  <c r="N32" i="3"/>
  <c r="H32" i="3"/>
  <c r="O28" i="3"/>
  <c r="P29" i="3" s="1"/>
  <c r="I34" i="3"/>
  <c r="H34" i="3"/>
  <c r="H13" i="3"/>
  <c r="N13" i="3"/>
  <c r="O27" i="3"/>
  <c r="P28" i="3" s="1"/>
  <c r="Q29" i="3" s="1"/>
  <c r="N34" i="3"/>
  <c r="K34" i="3"/>
  <c r="H48" i="3"/>
  <c r="K48" i="3"/>
  <c r="M48" i="3"/>
  <c r="N48" i="3"/>
  <c r="P10" i="3"/>
  <c r="Q4" i="3"/>
  <c r="S3" i="3"/>
  <c r="S6" i="3" l="1"/>
  <c r="A39" i="3"/>
  <c r="AE38" i="3"/>
  <c r="O22" i="3"/>
  <c r="P23" i="3" s="1"/>
  <c r="S23" i="3" s="1"/>
  <c r="O15" i="3"/>
  <c r="P16" i="3" s="1"/>
  <c r="Q17" i="3" s="1"/>
  <c r="O36" i="3"/>
  <c r="P37" i="3" s="1"/>
  <c r="Q38" i="3" s="1"/>
  <c r="O19" i="3"/>
  <c r="P20" i="3" s="1"/>
  <c r="Q21" i="3" s="1"/>
  <c r="R22" i="3" s="1"/>
  <c r="O42" i="3"/>
  <c r="P43" i="3" s="1"/>
  <c r="Q44" i="3" s="1"/>
  <c r="R45" i="3" s="1"/>
  <c r="S39" i="3"/>
  <c r="AF39" i="3" s="1"/>
  <c r="S50" i="3"/>
  <c r="AF50" i="3" s="1"/>
  <c r="S8" i="3"/>
  <c r="O24" i="3"/>
  <c r="P25" i="3" s="1"/>
  <c r="Q26" i="3" s="1"/>
  <c r="O31" i="3"/>
  <c r="S31" i="3" s="1"/>
  <c r="O13" i="3"/>
  <c r="O17" i="3"/>
  <c r="P18" i="3" s="1"/>
  <c r="Q19" i="3" s="1"/>
  <c r="R20" i="3" s="1"/>
  <c r="S7" i="3"/>
  <c r="O38" i="3"/>
  <c r="O11" i="3"/>
  <c r="P12" i="3" s="1"/>
  <c r="Q13" i="3" s="1"/>
  <c r="R14" i="3" s="1"/>
  <c r="O34" i="3"/>
  <c r="P35" i="3" s="1"/>
  <c r="Q36" i="3" s="1"/>
  <c r="R37" i="3" s="1"/>
  <c r="S44" i="3"/>
  <c r="AF44" i="3" s="1"/>
  <c r="P9" i="3"/>
  <c r="Q10" i="3" s="1"/>
  <c r="R11" i="3" s="1"/>
  <c r="R49" i="3"/>
  <c r="O25" i="3"/>
  <c r="P26" i="3" s="1"/>
  <c r="Q27" i="3" s="1"/>
  <c r="R28" i="3" s="1"/>
  <c r="S28" i="3" s="1"/>
  <c r="P34" i="3"/>
  <c r="Q35" i="3" s="1"/>
  <c r="O29" i="3"/>
  <c r="S29" i="3" s="1"/>
  <c r="O32" i="3"/>
  <c r="S32" i="3" s="1"/>
  <c r="H1067" i="1"/>
  <c r="H1068" i="1" s="1"/>
  <c r="H1069" i="1" s="1"/>
  <c r="H1070" i="1" s="1"/>
  <c r="H1071" i="1" s="1"/>
  <c r="H1072" i="1" s="1"/>
  <c r="H1073" i="1" s="1"/>
  <c r="H1074" i="1" s="1"/>
  <c r="H1075" i="1" s="1"/>
  <c r="H1076" i="1" s="1"/>
  <c r="H1077" i="1" s="1"/>
  <c r="H1078" i="1" s="1"/>
  <c r="H1079" i="1" s="1"/>
  <c r="H1080" i="1" s="1"/>
  <c r="H1081" i="1" s="1"/>
  <c r="H1082" i="1" s="1"/>
  <c r="H1083" i="1" s="1"/>
  <c r="H1084" i="1" s="1"/>
  <c r="H1085" i="1" s="1"/>
  <c r="H1086" i="1" s="1"/>
  <c r="H1087" i="1" s="1"/>
  <c r="H1088" i="1" s="1"/>
  <c r="H1089" i="1" s="1"/>
  <c r="H1090" i="1" s="1"/>
  <c r="H1091" i="1" s="1"/>
  <c r="H1092" i="1" s="1"/>
  <c r="H1093" i="1" s="1"/>
  <c r="H1094" i="1" s="1"/>
  <c r="H1095" i="1" s="1"/>
  <c r="H1096" i="1" s="1"/>
  <c r="H1097" i="1" s="1"/>
  <c r="H1098" i="1" s="1"/>
  <c r="H1099" i="1" s="1"/>
  <c r="H1100" i="1" s="1"/>
  <c r="H1101" i="1" s="1"/>
  <c r="H1102" i="1" s="1"/>
  <c r="H1103" i="1" s="1"/>
  <c r="H1104" i="1" s="1"/>
  <c r="H1105" i="1" s="1"/>
  <c r="H1106" i="1" s="1"/>
  <c r="H1107" i="1" s="1"/>
  <c r="H1108" i="1" s="1"/>
  <c r="H1109" i="1" s="1"/>
  <c r="H1110" i="1" s="1"/>
  <c r="H1111" i="1" s="1"/>
  <c r="H1112" i="1" s="1"/>
  <c r="H1113" i="1" s="1"/>
  <c r="H1114" i="1" s="1"/>
  <c r="H1115" i="1" s="1"/>
  <c r="H1116" i="1" s="1"/>
  <c r="H1117" i="1" s="1"/>
  <c r="H1118" i="1" s="1"/>
  <c r="H1119" i="1" s="1"/>
  <c r="H1120" i="1" s="1"/>
  <c r="H1121" i="1" s="1"/>
  <c r="H1122" i="1" s="1"/>
  <c r="H1123" i="1" s="1"/>
  <c r="H1124" i="1" s="1"/>
  <c r="H1125" i="1" s="1"/>
  <c r="H1126" i="1" s="1"/>
  <c r="H1127" i="1" s="1"/>
  <c r="H1128" i="1" s="1"/>
  <c r="H1129" i="1" s="1"/>
  <c r="H1130" i="1" s="1"/>
  <c r="H1131" i="1" s="1"/>
  <c r="H1132" i="1" s="1"/>
  <c r="H1133" i="1" s="1"/>
  <c r="H1134" i="1" s="1"/>
  <c r="H1135" i="1" s="1"/>
  <c r="H1136" i="1" s="1"/>
  <c r="H1137" i="1" s="1"/>
  <c r="H1138" i="1" s="1"/>
  <c r="H1139" i="1" s="1"/>
  <c r="H1140" i="1" s="1"/>
  <c r="H1141" i="1" s="1"/>
  <c r="H1142" i="1" s="1"/>
  <c r="H1143" i="1" s="1"/>
  <c r="H1144" i="1" s="1"/>
  <c r="H1145" i="1" s="1"/>
  <c r="H1146" i="1" s="1"/>
  <c r="H1147" i="1" s="1"/>
  <c r="H1148" i="1" s="1"/>
  <c r="H1149" i="1" s="1"/>
  <c r="H1150" i="1" s="1"/>
  <c r="H1151" i="1" s="1"/>
  <c r="H1152" i="1" s="1"/>
  <c r="H1153" i="1" s="1"/>
  <c r="H1154" i="1" s="1"/>
  <c r="H1155" i="1" s="1"/>
  <c r="H1156" i="1" s="1"/>
  <c r="H1157" i="1" s="1"/>
  <c r="H1158" i="1" s="1"/>
  <c r="H1159" i="1" s="1"/>
  <c r="H1160" i="1" s="1"/>
  <c r="H1161" i="1" s="1"/>
  <c r="H1162" i="1" s="1"/>
  <c r="H1163" i="1" s="1"/>
  <c r="H1164" i="1" s="1"/>
  <c r="H1165" i="1" s="1"/>
  <c r="H1166" i="1" s="1"/>
  <c r="H1167" i="1" s="1"/>
  <c r="H1168" i="1" s="1"/>
  <c r="H1169" i="1" s="1"/>
  <c r="H1170" i="1" s="1"/>
  <c r="H1171" i="1" s="1"/>
  <c r="H1172" i="1" s="1"/>
  <c r="H1173" i="1" s="1"/>
  <c r="H1174" i="1" s="1"/>
  <c r="H1175" i="1" s="1"/>
  <c r="H1176" i="1" s="1"/>
  <c r="H1177" i="1" s="1"/>
  <c r="H1178" i="1" s="1"/>
  <c r="H1179" i="1" s="1"/>
  <c r="H1180" i="1" s="1"/>
  <c r="H1181" i="1" s="1"/>
  <c r="H1182" i="1" s="1"/>
  <c r="H1183" i="1" s="1"/>
  <c r="H1184" i="1" s="1"/>
  <c r="H1185" i="1" s="1"/>
  <c r="H1186" i="1" s="1"/>
  <c r="H1187" i="1" s="1"/>
  <c r="H1188" i="1" s="1"/>
  <c r="H1189" i="1" s="1"/>
  <c r="H1190" i="1" s="1"/>
  <c r="H1191" i="1" s="1"/>
  <c r="H1192" i="1" s="1"/>
  <c r="H1193" i="1" s="1"/>
  <c r="H1194" i="1" s="1"/>
  <c r="H1195" i="1" s="1"/>
  <c r="H1196" i="1" s="1"/>
  <c r="H1197" i="1" s="1"/>
  <c r="H1198" i="1" s="1"/>
  <c r="H1199" i="1" s="1"/>
  <c r="H1200" i="1" s="1"/>
  <c r="H1201" i="1" s="1"/>
  <c r="H1202" i="1" s="1"/>
  <c r="H1203" i="1" s="1"/>
  <c r="H1204" i="1" s="1"/>
  <c r="H1205" i="1" s="1"/>
  <c r="H1206" i="1" s="1"/>
  <c r="H1207" i="1" s="1"/>
  <c r="H1208" i="1" s="1"/>
  <c r="H1209" i="1" s="1"/>
  <c r="H1210" i="1" s="1"/>
  <c r="H1211" i="1" s="1"/>
  <c r="H1212" i="1" s="1"/>
  <c r="H1213" i="1" s="1"/>
  <c r="H1214" i="1" s="1"/>
  <c r="H1215" i="1" s="1"/>
  <c r="H1216" i="1" s="1"/>
  <c r="H1217" i="1" s="1"/>
  <c r="H1218" i="1" s="1"/>
  <c r="H1219" i="1" s="1"/>
  <c r="H1220" i="1" s="1"/>
  <c r="H1221" i="1" s="1"/>
  <c r="H1222" i="1" s="1"/>
  <c r="H1223" i="1" s="1"/>
  <c r="H1224" i="1" s="1"/>
  <c r="H1225" i="1" s="1"/>
  <c r="H1226" i="1" s="1"/>
  <c r="H1227" i="1" s="1"/>
  <c r="H1228" i="1" s="1"/>
  <c r="H1229" i="1" s="1"/>
  <c r="H1230" i="1" s="1"/>
  <c r="H1231" i="1" s="1"/>
  <c r="H1232" i="1" s="1"/>
  <c r="H1233" i="1" s="1"/>
  <c r="H1234" i="1" s="1"/>
  <c r="H1235" i="1" s="1"/>
  <c r="H1236" i="1" s="1"/>
  <c r="H1237" i="1" s="1"/>
  <c r="H1238" i="1" s="1"/>
  <c r="H1239" i="1" s="1"/>
  <c r="H1240" i="1" s="1"/>
  <c r="H1241" i="1" s="1"/>
  <c r="H1242" i="1" s="1"/>
  <c r="H1243" i="1" s="1"/>
  <c r="H1244" i="1" s="1"/>
  <c r="H1245" i="1" s="1"/>
  <c r="H1246" i="1" s="1"/>
  <c r="H1247" i="1" s="1"/>
  <c r="H1248" i="1" s="1"/>
  <c r="H1249" i="1" s="1"/>
  <c r="H1250" i="1" s="1"/>
  <c r="H1251" i="1" s="1"/>
  <c r="H1252" i="1" s="1"/>
  <c r="H1253" i="1" s="1"/>
  <c r="H1254" i="1" s="1"/>
  <c r="H1255" i="1" s="1"/>
  <c r="H1256" i="1" s="1"/>
  <c r="H1257" i="1" s="1"/>
  <c r="H1258" i="1" s="1"/>
  <c r="H1259" i="1" s="1"/>
  <c r="H1260" i="1" s="1"/>
  <c r="H1261" i="1" s="1"/>
  <c r="H1262" i="1" s="1"/>
  <c r="H1263" i="1" s="1"/>
  <c r="H1264" i="1" s="1"/>
  <c r="H1265" i="1" s="1"/>
  <c r="H1266" i="1" s="1"/>
  <c r="H1267" i="1" s="1"/>
  <c r="H1268" i="1" s="1"/>
  <c r="H1269" i="1" s="1"/>
  <c r="H1270" i="1" s="1"/>
  <c r="H1271" i="1" s="1"/>
  <c r="H1272" i="1" s="1"/>
  <c r="H1273" i="1" s="1"/>
  <c r="H1274" i="1" s="1"/>
  <c r="H1275" i="1" s="1"/>
  <c r="H1276" i="1" s="1"/>
  <c r="H1277" i="1" s="1"/>
  <c r="H1278" i="1" s="1"/>
  <c r="H1279" i="1" s="1"/>
  <c r="H1280" i="1" s="1"/>
  <c r="H1281" i="1" s="1"/>
  <c r="H1282" i="1" s="1"/>
  <c r="H1283" i="1" s="1"/>
  <c r="H1284" i="1" s="1"/>
  <c r="H1285" i="1" s="1"/>
  <c r="H1286" i="1" s="1"/>
  <c r="H1287" i="1" s="1"/>
  <c r="H1288" i="1" s="1"/>
  <c r="H1289" i="1" s="1"/>
  <c r="H1290" i="1" s="1"/>
  <c r="H1291" i="1" s="1"/>
  <c r="H1292" i="1" s="1"/>
  <c r="H1293" i="1" s="1"/>
  <c r="H1294" i="1" s="1"/>
  <c r="H1295" i="1" s="1"/>
  <c r="H1296" i="1" s="1"/>
  <c r="H1297" i="1" s="1"/>
  <c r="H1298" i="1" s="1"/>
  <c r="H1299" i="1" s="1"/>
  <c r="H1300" i="1" s="1"/>
  <c r="H1301" i="1" s="1"/>
  <c r="H1302" i="1" s="1"/>
  <c r="H1303" i="1" s="1"/>
  <c r="H1304" i="1" s="1"/>
  <c r="H1305" i="1" s="1"/>
  <c r="H1306" i="1" s="1"/>
  <c r="H1307" i="1" s="1"/>
  <c r="H1308" i="1" s="1"/>
  <c r="H1309" i="1" s="1"/>
  <c r="H1310" i="1" s="1"/>
  <c r="H1311" i="1" s="1"/>
  <c r="H1312" i="1" s="1"/>
  <c r="H1313" i="1" s="1"/>
  <c r="H1314" i="1" s="1"/>
  <c r="H1315" i="1" s="1"/>
  <c r="H1316" i="1" s="1"/>
  <c r="H1317" i="1" s="1"/>
  <c r="H1318" i="1" s="1"/>
  <c r="H1319" i="1" s="1"/>
  <c r="H1320" i="1" s="1"/>
  <c r="H1321" i="1" s="1"/>
  <c r="H1322" i="1" s="1"/>
  <c r="H1323" i="1" s="1"/>
  <c r="H1324" i="1" s="1"/>
  <c r="H1325" i="1" s="1"/>
  <c r="H1326" i="1" s="1"/>
  <c r="H1327" i="1" s="1"/>
  <c r="H1328" i="1" s="1"/>
  <c r="H1329" i="1" s="1"/>
  <c r="H1330" i="1" s="1"/>
  <c r="H1331" i="1" s="1"/>
  <c r="H1332" i="1" s="1"/>
  <c r="H1333" i="1" s="1"/>
  <c r="H1334" i="1" s="1"/>
  <c r="H1335" i="1" s="1"/>
  <c r="H1336" i="1" s="1"/>
  <c r="H1337" i="1" s="1"/>
  <c r="H1338" i="1" s="1"/>
  <c r="H1339" i="1" s="1"/>
  <c r="H1340" i="1" s="1"/>
  <c r="H1341" i="1" s="1"/>
  <c r="H1342" i="1" s="1"/>
  <c r="H1343" i="1" s="1"/>
  <c r="H1344" i="1" s="1"/>
  <c r="H1345" i="1" s="1"/>
  <c r="H1346" i="1" s="1"/>
  <c r="H1347" i="1" s="1"/>
  <c r="H1348" i="1" s="1"/>
  <c r="H1349" i="1" s="1"/>
  <c r="H1350" i="1" s="1"/>
  <c r="H1351" i="1" s="1"/>
  <c r="H1352" i="1" s="1"/>
  <c r="H1353" i="1" s="1"/>
  <c r="H1354" i="1" s="1"/>
  <c r="H1355" i="1" s="1"/>
  <c r="H1356" i="1" s="1"/>
  <c r="H1357" i="1" s="1"/>
  <c r="H1358" i="1" s="1"/>
  <c r="H1359" i="1" s="1"/>
  <c r="H1360" i="1" s="1"/>
  <c r="H1361" i="1" s="1"/>
  <c r="H1362" i="1" s="1"/>
  <c r="H1363" i="1" s="1"/>
  <c r="H1364" i="1" s="1"/>
  <c r="H1365" i="1" s="1"/>
  <c r="H1366" i="1" s="1"/>
  <c r="H1367" i="1" s="1"/>
  <c r="H1368" i="1" s="1"/>
  <c r="H1369" i="1" s="1"/>
  <c r="H1370" i="1" s="1"/>
  <c r="H1371" i="1" s="1"/>
  <c r="H1372" i="1" s="1"/>
  <c r="H1373" i="1" s="1"/>
  <c r="H1374" i="1" s="1"/>
  <c r="H1375" i="1" s="1"/>
  <c r="H1376" i="1" s="1"/>
  <c r="H1377" i="1" s="1"/>
  <c r="H1378" i="1" s="1"/>
  <c r="H1379" i="1" s="1"/>
  <c r="H1380" i="1" s="1"/>
  <c r="H1381" i="1" s="1"/>
  <c r="H1382" i="1" s="1"/>
  <c r="H1383" i="1" s="1"/>
  <c r="H1384" i="1" s="1"/>
  <c r="H1385" i="1" s="1"/>
  <c r="H1386" i="1" s="1"/>
  <c r="H1387" i="1" s="1"/>
  <c r="H1388" i="1" s="1"/>
  <c r="H1389" i="1" s="1"/>
  <c r="H1390" i="1" s="1"/>
  <c r="H1391" i="1" s="1"/>
  <c r="H1392" i="1" s="1"/>
  <c r="H1393" i="1" s="1"/>
  <c r="H1394" i="1" s="1"/>
  <c r="H1395" i="1" s="1"/>
  <c r="H1396" i="1" s="1"/>
  <c r="H1397" i="1" s="1"/>
  <c r="H1398" i="1" s="1"/>
  <c r="H1399" i="1" s="1"/>
  <c r="H1400" i="1" s="1"/>
  <c r="H1401" i="1" s="1"/>
  <c r="H1402" i="1" s="1"/>
  <c r="H1403" i="1" s="1"/>
  <c r="H1404" i="1" s="1"/>
  <c r="H1405" i="1" s="1"/>
  <c r="H1406" i="1" s="1"/>
  <c r="H1407" i="1" s="1"/>
  <c r="H1408" i="1" s="1"/>
  <c r="H1409" i="1" s="1"/>
  <c r="H1410" i="1" s="1"/>
  <c r="H1411" i="1" s="1"/>
  <c r="H1412" i="1" s="1"/>
  <c r="H1413" i="1" s="1"/>
  <c r="H1414" i="1" s="1"/>
  <c r="H1415" i="1" s="1"/>
  <c r="H1416" i="1" s="1"/>
  <c r="H1417" i="1" s="1"/>
  <c r="H1418" i="1" s="1"/>
  <c r="H1419" i="1" s="1"/>
  <c r="H1420" i="1" s="1"/>
  <c r="H1421" i="1" s="1"/>
  <c r="H1422" i="1" s="1"/>
  <c r="H1423" i="1" s="1"/>
  <c r="H1424" i="1" s="1"/>
  <c r="H1425" i="1" s="1"/>
  <c r="H1426" i="1" s="1"/>
  <c r="H1427" i="1" s="1"/>
  <c r="H1428" i="1" s="1"/>
  <c r="H1429" i="1" s="1"/>
  <c r="H1430" i="1" s="1"/>
  <c r="H1431" i="1" s="1"/>
  <c r="H1432" i="1" s="1"/>
  <c r="H1433" i="1" s="1"/>
  <c r="H1434" i="1" s="1"/>
  <c r="H1435" i="1" s="1"/>
  <c r="H1436" i="1" s="1"/>
  <c r="H1437" i="1" s="1"/>
  <c r="H1438" i="1" s="1"/>
  <c r="H1439" i="1" s="1"/>
  <c r="H1440" i="1" s="1"/>
  <c r="H1441" i="1" s="1"/>
  <c r="H1442" i="1" s="1"/>
  <c r="H1443" i="1" s="1"/>
  <c r="H1444" i="1" s="1"/>
  <c r="H1445" i="1" s="1"/>
  <c r="H1446" i="1" s="1"/>
  <c r="H1447" i="1" s="1"/>
  <c r="H1448" i="1" s="1"/>
  <c r="H1449" i="1" s="1"/>
  <c r="H1450" i="1" s="1"/>
  <c r="H1451" i="1" s="1"/>
  <c r="H1452" i="1" s="1"/>
  <c r="H1453" i="1" s="1"/>
  <c r="H1454" i="1" s="1"/>
  <c r="H1455" i="1" s="1"/>
  <c r="H1456" i="1" s="1"/>
  <c r="H1457" i="1" s="1"/>
  <c r="H1458" i="1" s="1"/>
  <c r="H1459" i="1" s="1"/>
  <c r="H1460" i="1" s="1"/>
  <c r="H1461" i="1" s="1"/>
  <c r="H1462" i="1" s="1"/>
  <c r="H1463" i="1" s="1"/>
  <c r="H1464" i="1" s="1"/>
  <c r="H1465" i="1" s="1"/>
  <c r="H1466" i="1" s="1"/>
  <c r="H1467" i="1" s="1"/>
  <c r="H1468" i="1" s="1"/>
  <c r="H1469" i="1" s="1"/>
  <c r="H1470" i="1" s="1"/>
  <c r="H1471" i="1" s="1"/>
  <c r="H1472" i="1" s="1"/>
  <c r="H1473" i="1" s="1"/>
  <c r="H1474" i="1" s="1"/>
  <c r="H1475" i="1" s="1"/>
  <c r="H1476" i="1" s="1"/>
  <c r="H1477" i="1" s="1"/>
  <c r="H1478" i="1" s="1"/>
  <c r="H1479" i="1" s="1"/>
  <c r="H1480" i="1" s="1"/>
  <c r="H1481" i="1" s="1"/>
  <c r="H1066" i="1"/>
  <c r="O48" i="3"/>
  <c r="P49" i="3" s="1"/>
  <c r="Q50" i="3" s="1"/>
  <c r="R51" i="3" s="1"/>
  <c r="Q46" i="3"/>
  <c r="S45" i="3"/>
  <c r="AF45" i="3" s="1"/>
  <c r="S41" i="3"/>
  <c r="AF41" i="3" s="1"/>
  <c r="R5" i="3"/>
  <c r="S5" i="3" s="1"/>
  <c r="S4" i="3"/>
  <c r="S40" i="3"/>
  <c r="AF40" i="3" s="1"/>
  <c r="Q11" i="3"/>
  <c r="R48" i="3"/>
  <c r="S48" i="3" s="1"/>
  <c r="A40" i="3" l="1"/>
  <c r="AE39" i="3"/>
  <c r="H1482" i="1"/>
  <c r="H1483" i="1" s="1"/>
  <c r="H1484" i="1" s="1"/>
  <c r="H1485" i="1" s="1"/>
  <c r="H1486" i="1" s="1"/>
  <c r="H1487" i="1" s="1"/>
  <c r="H1488" i="1" s="1"/>
  <c r="H1489" i="1" s="1"/>
  <c r="H1490" i="1" s="1"/>
  <c r="H1491" i="1" s="1"/>
  <c r="H1492" i="1" s="1"/>
  <c r="H1493" i="1" s="1"/>
  <c r="H1494" i="1" s="1"/>
  <c r="H1495" i="1" s="1"/>
  <c r="H1496" i="1" s="1"/>
  <c r="H1497" i="1" s="1"/>
  <c r="H1498" i="1" s="1"/>
  <c r="H1499" i="1" s="1"/>
  <c r="H1500" i="1" s="1"/>
  <c r="H1501" i="1" s="1"/>
  <c r="H1502" i="1" s="1"/>
  <c r="H1503" i="1" s="1"/>
  <c r="H1504" i="1" s="1"/>
  <c r="H1505" i="1" s="1"/>
  <c r="H1506" i="1" s="1"/>
  <c r="H1507" i="1" s="1"/>
  <c r="H1508" i="1" s="1"/>
  <c r="H1509" i="1" s="1"/>
  <c r="H1510" i="1" s="1"/>
  <c r="H1511" i="1" s="1"/>
  <c r="H1512" i="1" s="1"/>
  <c r="H1513" i="1" s="1"/>
  <c r="H1514" i="1" s="1"/>
  <c r="H1515" i="1" s="1"/>
  <c r="H1516" i="1" s="1"/>
  <c r="H1517" i="1" s="1"/>
  <c r="H1518" i="1" s="1"/>
  <c r="H1519" i="1" s="1"/>
  <c r="H1520" i="1" s="1"/>
  <c r="H1521" i="1" s="1"/>
  <c r="H1522" i="1" s="1"/>
  <c r="H1523" i="1" s="1"/>
  <c r="H1524" i="1" s="1"/>
  <c r="H1525" i="1" s="1"/>
  <c r="H1526" i="1" s="1"/>
  <c r="H1527" i="1" s="1"/>
  <c r="H1528" i="1" s="1"/>
  <c r="H1529" i="1" s="1"/>
  <c r="H1530" i="1" s="1"/>
  <c r="H1531" i="1" s="1"/>
  <c r="H1532" i="1" s="1"/>
  <c r="H1533" i="1" s="1"/>
  <c r="H1534" i="1" s="1"/>
  <c r="H1535" i="1" s="1"/>
  <c r="H1536" i="1" s="1"/>
  <c r="H1537" i="1" s="1"/>
  <c r="H1538" i="1" s="1"/>
  <c r="H1539" i="1" s="1"/>
  <c r="H1540" i="1" s="1"/>
  <c r="H1541" i="1" s="1"/>
  <c r="H1542" i="1" s="1"/>
  <c r="H1543" i="1" s="1"/>
  <c r="H1544" i="1" s="1"/>
  <c r="H1545" i="1" s="1"/>
  <c r="H1546" i="1" s="1"/>
  <c r="H1547" i="1" s="1"/>
  <c r="H1548" i="1" s="1"/>
  <c r="H1549" i="1" s="1"/>
  <c r="H1550" i="1" s="1"/>
  <c r="H1551" i="1" s="1"/>
  <c r="H1552" i="1" s="1"/>
  <c r="H1553" i="1" s="1"/>
  <c r="H1554" i="1" s="1"/>
  <c r="H1555" i="1" s="1"/>
  <c r="H1556" i="1" s="1"/>
  <c r="H1557" i="1" s="1"/>
  <c r="H1558" i="1" s="1"/>
  <c r="H1559" i="1" s="1"/>
  <c r="H1560" i="1" s="1"/>
  <c r="H1561" i="1" s="1"/>
  <c r="H1562" i="1" s="1"/>
  <c r="H1563" i="1" s="1"/>
  <c r="H1564" i="1" s="1"/>
  <c r="H1565" i="1" s="1"/>
  <c r="H1566" i="1" s="1"/>
  <c r="H1567" i="1" s="1"/>
  <c r="H1568" i="1" s="1"/>
  <c r="H1569" i="1" s="1"/>
  <c r="H1570" i="1" s="1"/>
  <c r="H1571" i="1" s="1"/>
  <c r="H1572" i="1" s="1"/>
  <c r="H1573" i="1" s="1"/>
  <c r="H1574" i="1" s="1"/>
  <c r="H1575" i="1" s="1"/>
  <c r="H1576" i="1" s="1"/>
  <c r="H1577" i="1" s="1"/>
  <c r="H1578" i="1" s="1"/>
  <c r="H1579" i="1" s="1"/>
  <c r="H1580" i="1" s="1"/>
  <c r="H1581" i="1" s="1"/>
  <c r="H1582" i="1" s="1"/>
  <c r="H1583" i="1" s="1"/>
  <c r="H1584" i="1" s="1"/>
  <c r="H1585" i="1" s="1"/>
  <c r="H1586" i="1" s="1"/>
  <c r="H1587" i="1" s="1"/>
  <c r="H1588" i="1" s="1"/>
  <c r="H1589" i="1" s="1"/>
  <c r="H1590" i="1" s="1"/>
  <c r="H1591" i="1" s="1"/>
  <c r="H1592" i="1" s="1"/>
  <c r="H1593" i="1" s="1"/>
  <c r="H1594" i="1" s="1"/>
  <c r="H1595" i="1" s="1"/>
  <c r="H1596" i="1" s="1"/>
  <c r="H1597" i="1" s="1"/>
  <c r="H1598" i="1" s="1"/>
  <c r="H1599" i="1" s="1"/>
  <c r="H1600" i="1" s="1"/>
  <c r="H1601" i="1" s="1"/>
  <c r="H1602" i="1" s="1"/>
  <c r="H1603" i="1" s="1"/>
  <c r="H1604" i="1" s="1"/>
  <c r="S21" i="3"/>
  <c r="S42" i="3"/>
  <c r="S43" i="3" s="1"/>
  <c r="AF43" i="3" s="1"/>
  <c r="Q24" i="3"/>
  <c r="S24" i="3" s="1"/>
  <c r="S19" i="3"/>
  <c r="S20" i="3"/>
  <c r="S22" i="3"/>
  <c r="S37" i="3"/>
  <c r="AF37" i="3" s="1"/>
  <c r="S38" i="3"/>
  <c r="AF38" i="3" s="1"/>
  <c r="S13" i="3"/>
  <c r="S10" i="3"/>
  <c r="S9" i="3"/>
  <c r="P14" i="3"/>
  <c r="S14" i="3" s="1"/>
  <c r="S34" i="3"/>
  <c r="AF48" i="3"/>
  <c r="R47" i="3"/>
  <c r="S46" i="3"/>
  <c r="AF46" i="3" s="1"/>
  <c r="R18" i="3"/>
  <c r="S18" i="3" s="1"/>
  <c r="S17" i="3"/>
  <c r="R36" i="3"/>
  <c r="S36" i="3" s="1"/>
  <c r="AF36" i="3" s="1"/>
  <c r="S35" i="3"/>
  <c r="R12" i="3"/>
  <c r="S12" i="3" s="1"/>
  <c r="S11" i="3"/>
  <c r="R27" i="3"/>
  <c r="S27" i="3" s="1"/>
  <c r="S26" i="3"/>
  <c r="H1605" i="1" l="1"/>
  <c r="H1606" i="1" s="1"/>
  <c r="H1607" i="1" s="1"/>
  <c r="H1608" i="1" s="1"/>
  <c r="H1609" i="1" s="1"/>
  <c r="H1610" i="1" s="1"/>
  <c r="H1611" i="1" s="1"/>
  <c r="H1612" i="1" s="1"/>
  <c r="H1613" i="1" s="1"/>
  <c r="H1614" i="1" s="1"/>
  <c r="H1615" i="1" s="1"/>
  <c r="H1616" i="1" s="1"/>
  <c r="H1617" i="1" s="1"/>
  <c r="H1618" i="1" s="1"/>
  <c r="H1619" i="1" s="1"/>
  <c r="H1620" i="1" s="1"/>
  <c r="H1621" i="1" s="1"/>
  <c r="H1622" i="1" s="1"/>
  <c r="H1623" i="1" s="1"/>
  <c r="H1624" i="1" s="1"/>
  <c r="H1625" i="1" s="1"/>
  <c r="H1626" i="1" s="1"/>
  <c r="H1627" i="1" s="1"/>
  <c r="H1628" i="1" s="1"/>
  <c r="H1629" i="1" s="1"/>
  <c r="H1630" i="1" s="1"/>
  <c r="H1631" i="1" s="1"/>
  <c r="H1632" i="1" s="1"/>
  <c r="H1633" i="1" s="1"/>
  <c r="H1634" i="1" s="1"/>
  <c r="H1635" i="1" s="1"/>
  <c r="H1636" i="1" s="1"/>
  <c r="H1637" i="1" s="1"/>
  <c r="H1638" i="1" s="1"/>
  <c r="H1639" i="1" s="1"/>
  <c r="H1640" i="1" s="1"/>
  <c r="H1641" i="1" s="1"/>
  <c r="H1642" i="1" s="1"/>
  <c r="H1643" i="1" s="1"/>
  <c r="H1644" i="1" s="1"/>
  <c r="H1645" i="1" s="1"/>
  <c r="H1646" i="1" s="1"/>
  <c r="H1647" i="1" s="1"/>
  <c r="H1648" i="1" s="1"/>
  <c r="H1649" i="1" s="1"/>
  <c r="H1650" i="1" s="1"/>
  <c r="H1651" i="1" s="1"/>
  <c r="H1652" i="1" s="1"/>
  <c r="H1653" i="1" s="1"/>
  <c r="H1654" i="1" s="1"/>
  <c r="H1655" i="1" s="1"/>
  <c r="H1656" i="1" s="1"/>
  <c r="H1657" i="1" s="1"/>
  <c r="H1658" i="1" s="1"/>
  <c r="H1659" i="1" s="1"/>
  <c r="H1660" i="1" s="1"/>
  <c r="H1661" i="1" s="1"/>
  <c r="H1662" i="1" s="1"/>
  <c r="H1663" i="1" s="1"/>
  <c r="H1664" i="1" s="1"/>
  <c r="H1665" i="1" s="1"/>
  <c r="H1666" i="1" s="1"/>
  <c r="H1667" i="1" s="1"/>
  <c r="H1668" i="1" s="1"/>
  <c r="H1669" i="1" s="1"/>
  <c r="H1670" i="1" s="1"/>
  <c r="H1671" i="1" s="1"/>
  <c r="H1672" i="1" s="1"/>
  <c r="H1673" i="1" s="1"/>
  <c r="H1674" i="1" s="1"/>
  <c r="H1675" i="1" s="1"/>
  <c r="H1676" i="1" s="1"/>
  <c r="H1677" i="1" s="1"/>
  <c r="H1678" i="1" s="1"/>
  <c r="H1679" i="1" s="1"/>
  <c r="H1680" i="1" s="1"/>
  <c r="H1681" i="1" s="1"/>
  <c r="H1682" i="1" s="1"/>
  <c r="H1683" i="1" s="1"/>
  <c r="H1684" i="1" s="1"/>
  <c r="H1685" i="1" s="1"/>
  <c r="H1686" i="1" s="1"/>
  <c r="H1687" i="1" s="1"/>
  <c r="H1688" i="1" s="1"/>
  <c r="H1689" i="1" s="1"/>
  <c r="H1690" i="1" s="1"/>
  <c r="H1691" i="1" s="1"/>
  <c r="H1692" i="1" s="1"/>
  <c r="H1693" i="1" s="1"/>
  <c r="H1694" i="1" s="1"/>
  <c r="H1695" i="1" s="1"/>
  <c r="H1696" i="1" s="1"/>
  <c r="H1697" i="1" s="1"/>
  <c r="H1698" i="1" s="1"/>
  <c r="H1699" i="1" s="1"/>
  <c r="H1700" i="1" s="1"/>
  <c r="H1701" i="1" s="1"/>
  <c r="H1702" i="1" s="1"/>
  <c r="H1703" i="1" s="1"/>
  <c r="H1704" i="1" s="1"/>
  <c r="H1705" i="1" s="1"/>
  <c r="H1706" i="1" s="1"/>
  <c r="H1707" i="1" s="1"/>
  <c r="H1708" i="1" s="1"/>
  <c r="H1709" i="1" s="1"/>
  <c r="H1710" i="1" s="1"/>
  <c r="H1711" i="1" s="1"/>
  <c r="H1712" i="1" s="1"/>
  <c r="H1713" i="1" s="1"/>
  <c r="H1714" i="1" s="1"/>
  <c r="H1715" i="1" s="1"/>
  <c r="H1716" i="1" s="1"/>
  <c r="H1717" i="1" s="1"/>
  <c r="H1718" i="1" s="1"/>
  <c r="H1719" i="1" s="1"/>
  <c r="H1720" i="1" s="1"/>
  <c r="H1721" i="1" s="1"/>
  <c r="H1722" i="1" s="1"/>
  <c r="H1723" i="1" s="1"/>
  <c r="A41" i="3"/>
  <c r="AE40" i="3"/>
  <c r="AF42" i="3"/>
  <c r="R25" i="3"/>
  <c r="S25" i="3" s="1"/>
  <c r="Q15" i="3"/>
  <c r="R16" i="3" s="1"/>
  <c r="S16" i="3" s="1"/>
  <c r="S47" i="3"/>
  <c r="AF47" i="3" s="1"/>
  <c r="AE41" i="3" l="1"/>
  <c r="A42" i="3"/>
  <c r="S15" i="3"/>
  <c r="A43" i="3" l="1"/>
  <c r="AE42" i="3"/>
  <c r="A44" i="3" l="1"/>
  <c r="AE43" i="3"/>
  <c r="A45" i="3" l="1"/>
  <c r="AE44" i="3"/>
  <c r="A46" i="3" l="1"/>
  <c r="AE45" i="3"/>
  <c r="A47" i="3" l="1"/>
  <c r="AE46" i="3"/>
  <c r="A48" i="3" l="1"/>
  <c r="AE47" i="3"/>
  <c r="A49" i="3" l="1"/>
  <c r="AE48" i="3"/>
  <c r="AE49" i="3" l="1"/>
  <c r="A50" i="3"/>
  <c r="AE50" i="3" l="1"/>
  <c r="A51" i="3"/>
  <c r="AE51" i="3" l="1"/>
  <c r="A52" i="3"/>
  <c r="A53" i="3" l="1"/>
  <c r="AE52" i="3"/>
  <c r="AE53" i="3" l="1"/>
  <c r="A54" i="3"/>
  <c r="AE54" i="3" l="1"/>
  <c r="A55" i="3"/>
  <c r="AE55" i="3" l="1"/>
  <c r="A56" i="3"/>
  <c r="A57" i="3" l="1"/>
  <c r="AE56" i="3"/>
  <c r="AE57" i="3" l="1"/>
  <c r="A58" i="3"/>
  <c r="AE58" i="3" s="1"/>
</calcChain>
</file>

<file path=xl/comments1.xml><?xml version="1.0" encoding="utf-8"?>
<comments xmlns="http://schemas.openxmlformats.org/spreadsheetml/2006/main">
  <authors>
    <author>huskywang</author>
  </authors>
  <commentList>
    <comment ref="S48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沒排名</t>
        </r>
      </text>
    </comment>
    <comment ref="S49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當次分數</t>
        </r>
      </text>
    </comment>
    <comment ref="O50" authorId="0" shapeId="0">
      <text>
        <r>
          <rPr>
            <b/>
            <sz val="9"/>
            <color indexed="81"/>
            <rFont val="Tahoma"/>
            <family val="2"/>
          </rPr>
          <t>huskywang: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歷史最高分</t>
        </r>
      </text>
    </comment>
  </commentList>
</comments>
</file>

<file path=xl/sharedStrings.xml><?xml version="1.0" encoding="utf-8"?>
<sst xmlns="http://schemas.openxmlformats.org/spreadsheetml/2006/main" count="6161" uniqueCount="1014">
  <si>
    <t>比赛结束日期</t>
    <phoneticPr fontId="2" type="noConversion"/>
  </si>
  <si>
    <t>助人数量</t>
    <phoneticPr fontId="2" type="noConversion"/>
  </si>
  <si>
    <t>等级</t>
    <phoneticPr fontId="2" type="noConversion"/>
  </si>
  <si>
    <t>团员代号</t>
    <phoneticPr fontId="2" type="noConversion"/>
  </si>
  <si>
    <t>任务名称</t>
    <phoneticPr fontId="2" type="noConversion"/>
  </si>
  <si>
    <t>角色</t>
    <phoneticPr fontId="2" type="noConversion"/>
  </si>
  <si>
    <t>角色</t>
    <phoneticPr fontId="2" type="noConversion"/>
  </si>
  <si>
    <t>编号</t>
    <phoneticPr fontId="2" type="noConversion"/>
  </si>
  <si>
    <t>累积分数</t>
    <phoneticPr fontId="2" type="noConversion"/>
  </si>
  <si>
    <t>Andrew</t>
    <phoneticPr fontId="2" type="noConversion"/>
  </si>
  <si>
    <t>首领</t>
    <phoneticPr fontId="2" type="noConversion"/>
  </si>
  <si>
    <t>飞机</t>
    <phoneticPr fontId="2" type="noConversion"/>
  </si>
  <si>
    <t>直升机</t>
    <phoneticPr fontId="2" type="noConversion"/>
  </si>
  <si>
    <t>宝箱</t>
    <phoneticPr fontId="2" type="noConversion"/>
  </si>
  <si>
    <t>宝箱</t>
    <phoneticPr fontId="2" type="noConversion"/>
  </si>
  <si>
    <t>蜡烛</t>
    <phoneticPr fontId="2" type="noConversion"/>
  </si>
  <si>
    <t>挖矿</t>
    <phoneticPr fontId="2" type="noConversion"/>
  </si>
  <si>
    <t>甜甜圈</t>
    <phoneticPr fontId="2" type="noConversion"/>
  </si>
  <si>
    <t>直升机</t>
    <phoneticPr fontId="2" type="noConversion"/>
  </si>
  <si>
    <t>葡萄</t>
    <phoneticPr fontId="2" type="noConversion"/>
  </si>
  <si>
    <t>辣椒</t>
    <phoneticPr fontId="2" type="noConversion"/>
  </si>
  <si>
    <t>动物园</t>
    <phoneticPr fontId="2" type="noConversion"/>
  </si>
  <si>
    <t>挖矿</t>
    <phoneticPr fontId="2" type="noConversion"/>
  </si>
  <si>
    <t>火车</t>
    <phoneticPr fontId="2" type="noConversion"/>
  </si>
  <si>
    <t>飞机</t>
    <phoneticPr fontId="2" type="noConversion"/>
  </si>
  <si>
    <t>黄金联盟</t>
    <phoneticPr fontId="2" type="noConversion"/>
  </si>
  <si>
    <t>名次</t>
    <phoneticPr fontId="2" type="noConversion"/>
  </si>
  <si>
    <t>222937</t>
    <phoneticPr fontId="2" type="noConversion"/>
  </si>
  <si>
    <t>王大拿</t>
    <phoneticPr fontId="2" type="noConversion"/>
  </si>
  <si>
    <t>Kims</t>
    <phoneticPr fontId="2" type="noConversion"/>
  </si>
  <si>
    <t>Lovetown</t>
    <phoneticPr fontId="2" type="noConversion"/>
  </si>
  <si>
    <t>567</t>
    <phoneticPr fontId="2" type="noConversion"/>
  </si>
  <si>
    <t>BoBoTown</t>
    <phoneticPr fontId="2" type="noConversion"/>
  </si>
  <si>
    <t>Lemon</t>
    <phoneticPr fontId="2" type="noConversion"/>
  </si>
  <si>
    <t>爆米花</t>
    <phoneticPr fontId="2" type="noConversion"/>
  </si>
  <si>
    <t>Andrew</t>
    <phoneticPr fontId="2" type="noConversion"/>
  </si>
  <si>
    <t>皇家</t>
    <phoneticPr fontId="2" type="noConversion"/>
  </si>
  <si>
    <t>小多多</t>
    <phoneticPr fontId="2" type="noConversion"/>
  </si>
  <si>
    <t>Microdem</t>
    <phoneticPr fontId="2" type="noConversion"/>
  </si>
  <si>
    <t>亮堡</t>
    <phoneticPr fontId="2" type="noConversion"/>
  </si>
  <si>
    <t>Rainbow Town</t>
    <phoneticPr fontId="2" type="noConversion"/>
  </si>
  <si>
    <t>Murphy</t>
    <phoneticPr fontId="2" type="noConversion"/>
  </si>
  <si>
    <t>思(^O^)Super</t>
    <phoneticPr fontId="2" type="noConversion"/>
  </si>
  <si>
    <t>Dream</t>
    <phoneticPr fontId="2" type="noConversion"/>
  </si>
  <si>
    <t>平均分数</t>
    <phoneticPr fontId="2" type="noConversion"/>
  </si>
  <si>
    <t>出赛人数</t>
    <phoneticPr fontId="2" type="noConversion"/>
  </si>
  <si>
    <t>舟赛分数</t>
    <phoneticPr fontId="2" type="noConversion"/>
  </si>
  <si>
    <t>舟赛联盟</t>
    <phoneticPr fontId="2" type="noConversion"/>
  </si>
  <si>
    <t>舟赛分数</t>
    <phoneticPr fontId="2" type="noConversion"/>
  </si>
  <si>
    <t>团队名称</t>
    <phoneticPr fontId="2" type="noConversion"/>
  </si>
  <si>
    <t>VIETNAM</t>
    <phoneticPr fontId="2" type="noConversion"/>
  </si>
  <si>
    <t>台北101</t>
    <phoneticPr fontId="2" type="noConversion"/>
  </si>
  <si>
    <t>Luboskovo</t>
    <phoneticPr fontId="2" type="noConversion"/>
  </si>
  <si>
    <t>BOBO家族</t>
    <phoneticPr fontId="2" type="noConversion"/>
  </si>
  <si>
    <t>Pora n konwta</t>
    <phoneticPr fontId="2" type="noConversion"/>
  </si>
  <si>
    <t>(韩文)</t>
    <phoneticPr fontId="2" type="noConversion"/>
  </si>
  <si>
    <t>Floridians</t>
    <phoneticPr fontId="2" type="noConversion"/>
  </si>
  <si>
    <t>Coronation co</t>
    <phoneticPr fontId="2" type="noConversion"/>
  </si>
  <si>
    <t>Sin Yee</t>
    <phoneticPr fontId="2" type="noConversion"/>
  </si>
  <si>
    <t>Toni's Co-op</t>
    <phoneticPr fontId="2" type="noConversion"/>
  </si>
  <si>
    <t>Rocky Racoons</t>
    <phoneticPr fontId="2" type="noConversion"/>
  </si>
  <si>
    <t>ISTANBUL</t>
    <phoneticPr fontId="2" type="noConversion"/>
  </si>
  <si>
    <t>风景如画</t>
    <phoneticPr fontId="2" type="noConversion"/>
  </si>
  <si>
    <t>Apro622</t>
    <phoneticPr fontId="2" type="noConversion"/>
  </si>
  <si>
    <t>Amancoop</t>
    <phoneticPr fontId="2" type="noConversion"/>
  </si>
  <si>
    <t>协力得分</t>
    <phoneticPr fontId="2" type="noConversion"/>
  </si>
  <si>
    <t>排名奖励</t>
    <phoneticPr fontId="2" type="noConversion"/>
  </si>
  <si>
    <t>一週前</t>
    <phoneticPr fontId="2" type="noConversion"/>
  </si>
  <si>
    <t>二週前</t>
    <phoneticPr fontId="2" type="noConversion"/>
  </si>
  <si>
    <t>三週前</t>
    <phoneticPr fontId="2" type="noConversion"/>
  </si>
  <si>
    <t>总分</t>
    <phoneticPr fontId="2" type="noConversion"/>
  </si>
  <si>
    <t>变动</t>
    <phoneticPr fontId="2" type="noConversion"/>
  </si>
  <si>
    <t>规模奖励</t>
    <phoneticPr fontId="2" type="noConversion"/>
  </si>
  <si>
    <t>放弃任务</t>
    <phoneticPr fontId="2" type="noConversion"/>
  </si>
  <si>
    <t>每人平均任务</t>
    <phoneticPr fontId="2" type="noConversion"/>
  </si>
  <si>
    <t>每人平均分数</t>
    <phoneticPr fontId="2" type="noConversion"/>
  </si>
  <si>
    <t>战斗力指数</t>
    <phoneticPr fontId="2" type="noConversion"/>
  </si>
  <si>
    <t>名次</t>
    <phoneticPr fontId="2" type="noConversion"/>
  </si>
  <si>
    <t>任务删除</t>
    <phoneticPr fontId="2" type="noConversion"/>
  </si>
  <si>
    <t>次数</t>
    <phoneticPr fontId="2" type="noConversion"/>
  </si>
  <si>
    <t>原班率</t>
    <phoneticPr fontId="2" type="noConversion"/>
  </si>
  <si>
    <t>任务名称</t>
    <phoneticPr fontId="2" type="noConversion"/>
  </si>
  <si>
    <t>分数</t>
    <phoneticPr fontId="2" type="noConversion"/>
  </si>
  <si>
    <t>每趟个数</t>
    <phoneticPr fontId="2" type="noConversion"/>
  </si>
  <si>
    <t>说明</t>
    <phoneticPr fontId="2" type="noConversion"/>
  </si>
  <si>
    <t>分类</t>
    <phoneticPr fontId="2" type="noConversion"/>
  </si>
  <si>
    <t>对决次数</t>
    <phoneticPr fontId="2" type="noConversion"/>
  </si>
  <si>
    <t>本週总分</t>
    <phoneticPr fontId="2" type="noConversion"/>
  </si>
  <si>
    <t>飞机</t>
    <phoneticPr fontId="2" type="noConversion"/>
  </si>
  <si>
    <t>火车</t>
    <phoneticPr fontId="2" type="noConversion"/>
  </si>
  <si>
    <t>运输</t>
    <phoneticPr fontId="2" type="noConversion"/>
  </si>
  <si>
    <t>运输</t>
    <phoneticPr fontId="2" type="noConversion"/>
  </si>
  <si>
    <t>运输</t>
    <phoneticPr fontId="2" type="noConversion"/>
  </si>
  <si>
    <t>宝箱</t>
    <phoneticPr fontId="2" type="noConversion"/>
  </si>
  <si>
    <t>羊毛</t>
    <phoneticPr fontId="2" type="noConversion"/>
  </si>
  <si>
    <t>鸡蛋</t>
    <phoneticPr fontId="2" type="noConversion"/>
  </si>
  <si>
    <t>牛奶</t>
    <phoneticPr fontId="2" type="noConversion"/>
  </si>
  <si>
    <t>秒杀</t>
    <phoneticPr fontId="2" type="noConversion"/>
  </si>
  <si>
    <t>秒杀</t>
    <phoneticPr fontId="2" type="noConversion"/>
  </si>
  <si>
    <t>动物</t>
    <phoneticPr fontId="2" type="noConversion"/>
  </si>
  <si>
    <t>动物</t>
    <phoneticPr fontId="2" type="noConversion"/>
  </si>
  <si>
    <t>橡胶</t>
    <phoneticPr fontId="2" type="noConversion"/>
  </si>
  <si>
    <t>番茄</t>
    <phoneticPr fontId="2" type="noConversion"/>
  </si>
  <si>
    <t>葡萄</t>
    <phoneticPr fontId="2" type="noConversion"/>
  </si>
  <si>
    <t>船运</t>
    <phoneticPr fontId="2" type="noConversion"/>
  </si>
  <si>
    <t>西瓜</t>
    <phoneticPr fontId="2" type="noConversion"/>
  </si>
  <si>
    <t>鱼</t>
    <phoneticPr fontId="2" type="noConversion"/>
  </si>
  <si>
    <t>虾</t>
    <phoneticPr fontId="2" type="noConversion"/>
  </si>
  <si>
    <t>大衣</t>
    <phoneticPr fontId="2" type="noConversion"/>
  </si>
  <si>
    <t>工厂</t>
    <phoneticPr fontId="2" type="noConversion"/>
  </si>
  <si>
    <t>单位</t>
    <phoneticPr fontId="2" type="noConversion"/>
  </si>
  <si>
    <t>架</t>
    <phoneticPr fontId="2" type="noConversion"/>
  </si>
  <si>
    <t>一架飞机为一趟，须装满6-9个箱子</t>
    <phoneticPr fontId="2" type="noConversion"/>
  </si>
  <si>
    <t>烤马铃薯</t>
    <phoneticPr fontId="2" type="noConversion"/>
  </si>
  <si>
    <t>披萨</t>
    <phoneticPr fontId="2" type="noConversion"/>
  </si>
  <si>
    <t>橄榄</t>
    <phoneticPr fontId="2" type="noConversion"/>
  </si>
  <si>
    <t>桃子</t>
    <phoneticPr fontId="2" type="noConversion"/>
  </si>
  <si>
    <t>香蕉</t>
    <phoneticPr fontId="2" type="noConversion"/>
  </si>
  <si>
    <t>水稻</t>
    <phoneticPr fontId="2" type="noConversion"/>
  </si>
  <si>
    <t>辣椒</t>
    <phoneticPr fontId="2" type="noConversion"/>
  </si>
  <si>
    <t>糖浆</t>
    <phoneticPr fontId="2" type="noConversion"/>
  </si>
  <si>
    <t>箱</t>
    <phoneticPr fontId="2" type="noConversion"/>
  </si>
  <si>
    <t>辆</t>
    <phoneticPr fontId="2" type="noConversion"/>
  </si>
  <si>
    <t>架</t>
    <phoneticPr fontId="2" type="noConversion"/>
  </si>
  <si>
    <t>次</t>
    <phoneticPr fontId="2" type="noConversion"/>
  </si>
  <si>
    <t>次</t>
    <phoneticPr fontId="2" type="noConversion"/>
  </si>
  <si>
    <t>瓶</t>
    <phoneticPr fontId="2" type="noConversion"/>
  </si>
  <si>
    <t>个</t>
    <phoneticPr fontId="2" type="noConversion"/>
  </si>
  <si>
    <t>个</t>
    <phoneticPr fontId="2" type="noConversion"/>
  </si>
  <si>
    <t>棵</t>
    <phoneticPr fontId="2" type="noConversion"/>
  </si>
  <si>
    <t>条</t>
    <phoneticPr fontId="2" type="noConversion"/>
  </si>
  <si>
    <t>只</t>
    <phoneticPr fontId="2" type="noConversion"/>
  </si>
  <si>
    <t>顶</t>
    <phoneticPr fontId="2" type="noConversion"/>
  </si>
  <si>
    <t>件</t>
    <phoneticPr fontId="2" type="noConversion"/>
  </si>
  <si>
    <t>只</t>
    <phoneticPr fontId="2" type="noConversion"/>
  </si>
  <si>
    <t>件</t>
    <phoneticPr fontId="2" type="noConversion"/>
  </si>
  <si>
    <t>盏</t>
    <phoneticPr fontId="2" type="noConversion"/>
  </si>
  <si>
    <t>片</t>
    <phoneticPr fontId="2" type="noConversion"/>
  </si>
  <si>
    <t>只</t>
    <phoneticPr fontId="2" type="noConversion"/>
  </si>
  <si>
    <t>粒</t>
    <phoneticPr fontId="2" type="noConversion"/>
  </si>
  <si>
    <t>块</t>
    <phoneticPr fontId="2" type="noConversion"/>
  </si>
  <si>
    <t>碗</t>
    <phoneticPr fontId="2" type="noConversion"/>
  </si>
  <si>
    <t>罐</t>
    <phoneticPr fontId="2" type="noConversion"/>
  </si>
  <si>
    <t>瓶</t>
    <phoneticPr fontId="2" type="noConversion"/>
  </si>
  <si>
    <t>串</t>
    <phoneticPr fontId="2" type="noConversion"/>
  </si>
  <si>
    <t>根</t>
    <phoneticPr fontId="2" type="noConversion"/>
  </si>
  <si>
    <t>蜂巢(蜂蜜)</t>
    <phoneticPr fontId="2" type="noConversion"/>
  </si>
  <si>
    <t>培根(猪肉)</t>
    <phoneticPr fontId="2" type="noConversion"/>
  </si>
  <si>
    <t>片</t>
    <phoneticPr fontId="2" type="noConversion"/>
  </si>
  <si>
    <t>双</t>
    <phoneticPr fontId="2" type="noConversion"/>
  </si>
  <si>
    <t>卷</t>
    <phoneticPr fontId="2" type="noConversion"/>
  </si>
  <si>
    <t>张</t>
    <phoneticPr fontId="2" type="noConversion"/>
  </si>
  <si>
    <t>张</t>
    <phoneticPr fontId="2" type="noConversion"/>
  </si>
  <si>
    <t>份</t>
    <phoneticPr fontId="2" type="noConversion"/>
  </si>
  <si>
    <t>颗</t>
    <phoneticPr fontId="2" type="noConversion"/>
  </si>
  <si>
    <t>份</t>
    <phoneticPr fontId="2" type="noConversion"/>
  </si>
  <si>
    <t>销售</t>
    <phoneticPr fontId="2" type="noConversion"/>
  </si>
  <si>
    <t>草莓酱</t>
    <phoneticPr fontId="2" type="noConversion"/>
  </si>
  <si>
    <t>产地</t>
    <phoneticPr fontId="2" type="noConversion"/>
  </si>
  <si>
    <t>机场</t>
    <phoneticPr fontId="2" type="noConversion"/>
  </si>
  <si>
    <t>车站</t>
    <phoneticPr fontId="2" type="noConversion"/>
  </si>
  <si>
    <t>停机坪</t>
    <phoneticPr fontId="2" type="noConversion"/>
  </si>
  <si>
    <t>矿坑</t>
    <phoneticPr fontId="2" type="noConversion"/>
  </si>
  <si>
    <t>幸运屋</t>
    <phoneticPr fontId="2" type="noConversion"/>
  </si>
  <si>
    <t>养殖场</t>
    <phoneticPr fontId="2" type="noConversion"/>
  </si>
  <si>
    <t>鸡窝</t>
    <phoneticPr fontId="2" type="noConversion"/>
  </si>
  <si>
    <t>猪圈</t>
    <phoneticPr fontId="2" type="noConversion"/>
  </si>
  <si>
    <t>蜂房</t>
    <phoneticPr fontId="2" type="noConversion"/>
  </si>
  <si>
    <t>牛棚</t>
    <phoneticPr fontId="2" type="noConversion"/>
  </si>
  <si>
    <t>牧羊场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</si>
  <si>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</si>
  <si>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</si>
  <si>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</si>
  <si>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种植</t>
    <phoneticPr fontId="2" type="noConversion"/>
  </si>
  <si>
    <t>田地</t>
    <phoneticPr fontId="2" type="noConversion"/>
  </si>
  <si>
    <t>玫瑰</t>
    <phoneticPr fontId="2" type="noConversion"/>
  </si>
  <si>
    <t>蚕丝</t>
    <phoneticPr fontId="2" type="noConversion"/>
  </si>
  <si>
    <t>茉莉</t>
    <phoneticPr fontId="2" type="noConversion"/>
  </si>
  <si>
    <t>松树</t>
    <phoneticPr fontId="2" type="noConversion"/>
  </si>
  <si>
    <t>朵</t>
    <phoneticPr fontId="2" type="noConversion"/>
  </si>
  <si>
    <t>球</t>
    <phoneticPr fontId="2" type="noConversion"/>
  </si>
  <si>
    <t>棵</t>
    <phoneticPr fontId="2" type="noConversion"/>
  </si>
  <si>
    <t>水果岛</t>
    <phoneticPr fontId="2" type="noConversion"/>
  </si>
  <si>
    <t>渔夫岛</t>
    <phoneticPr fontId="2" type="noConversion"/>
  </si>
  <si>
    <t>奥利维亚岛</t>
    <phoneticPr fontId="2" type="noConversion"/>
  </si>
  <si>
    <t>热带岛</t>
    <phoneticPr fontId="2" type="noConversion"/>
  </si>
  <si>
    <t>裁缝店</t>
    <phoneticPr fontId="2" type="noConversion"/>
  </si>
  <si>
    <t>香水厰</t>
    <phoneticPr fontId="2" type="noConversion"/>
  </si>
  <si>
    <t>瓶</t>
    <phoneticPr fontId="2" type="noConversion"/>
  </si>
  <si>
    <t>墨西哥餐厅</t>
    <phoneticPr fontId="2" type="noConversion"/>
  </si>
  <si>
    <t>烧烤工厂</t>
    <phoneticPr fontId="2" type="noConversion"/>
  </si>
  <si>
    <t>糖果厂</t>
    <phoneticPr fontId="2" type="noConversion"/>
  </si>
  <si>
    <t>果酱厂</t>
    <phoneticPr fontId="2" type="noConversion"/>
  </si>
  <si>
    <t>塑胶厂</t>
    <phoneticPr fontId="2" type="noConversion"/>
  </si>
  <si>
    <t>家具工厂</t>
    <phoneticPr fontId="2" type="noConversion"/>
  </si>
  <si>
    <t>造纸厂</t>
    <phoneticPr fontId="2" type="noConversion"/>
  </si>
  <si>
    <t>速食店</t>
    <phoneticPr fontId="2" type="noConversion"/>
  </si>
  <si>
    <t>面包店</t>
    <phoneticPr fontId="2" type="noConversion"/>
  </si>
  <si>
    <t>冰淇淋厂</t>
    <phoneticPr fontId="2" type="noConversion"/>
  </si>
  <si>
    <t>糕点厂</t>
    <phoneticPr fontId="2" type="noConversion"/>
  </si>
  <si>
    <t>休闲食品厂</t>
    <phoneticPr fontId="2" type="noConversion"/>
  </si>
  <si>
    <t>糖厂</t>
    <phoneticPr fontId="2" type="noConversion"/>
  </si>
  <si>
    <t>鞋厂</t>
    <phoneticPr fontId="2" type="noConversion"/>
  </si>
  <si>
    <t>亚洲餐厅</t>
    <phoneticPr fontId="2" type="noConversion"/>
  </si>
  <si>
    <t>盆</t>
    <phoneticPr fontId="2" type="noConversion"/>
  </si>
  <si>
    <t>束</t>
    <phoneticPr fontId="2" type="noConversion"/>
  </si>
  <si>
    <t>捆</t>
    <phoneticPr fontId="2" type="noConversion"/>
  </si>
  <si>
    <t>粒</t>
    <phoneticPr fontId="2" type="noConversion"/>
  </si>
  <si>
    <t>粒</t>
    <phoneticPr fontId="2" type="noConversion"/>
  </si>
  <si>
    <t>颗</t>
    <phoneticPr fontId="2" type="noConversion"/>
  </si>
  <si>
    <t>颗</t>
    <phoneticPr fontId="2" type="noConversion"/>
  </si>
  <si>
    <t>颗</t>
    <phoneticPr fontId="2" type="noConversion"/>
  </si>
  <si>
    <t>盒</t>
    <phoneticPr fontId="2" type="noConversion"/>
  </si>
  <si>
    <t>球</t>
    <phoneticPr fontId="2" type="noConversion"/>
  </si>
  <si>
    <t>份</t>
    <phoneticPr fontId="2" type="noConversion"/>
  </si>
  <si>
    <t>块</t>
    <phoneticPr fontId="2" type="noConversion"/>
  </si>
  <si>
    <t>每趟时间</t>
    <phoneticPr fontId="2" type="noConversion"/>
  </si>
  <si>
    <t>规定时间</t>
    <phoneticPr fontId="2" type="noConversion"/>
  </si>
  <si>
    <t>喂养</t>
    <phoneticPr fontId="2" type="noConversion"/>
  </si>
  <si>
    <t>假设四条船满载共八颗椰子</t>
    <phoneticPr fontId="2" type="noConversion"/>
  </si>
  <si>
    <t>假设四条船满载共八颗橄榄</t>
    <phoneticPr fontId="2" type="noConversion"/>
  </si>
  <si>
    <t>土豆</t>
    <phoneticPr fontId="2" type="noConversion"/>
  </si>
  <si>
    <t>粒</t>
    <phoneticPr fontId="2" type="noConversion"/>
  </si>
  <si>
    <t>假设50块田种植，若双倍收成时间减半</t>
    <phoneticPr fontId="2" type="noConversion"/>
  </si>
  <si>
    <t>鸡蛋一小时收成，一次18颗</t>
    <phoneticPr fontId="2" type="noConversion"/>
  </si>
  <si>
    <t>冰棒完成一只 1:12</t>
    <phoneticPr fontId="2" type="noConversion"/>
  </si>
  <si>
    <t>草莓</t>
    <phoneticPr fontId="2" type="noConversion"/>
  </si>
  <si>
    <t>假设十秒钟挖到一个矿石</t>
    <phoneticPr fontId="2" type="noConversion"/>
  </si>
  <si>
    <t>完成一个米花糖 30分钟</t>
    <phoneticPr fontId="2" type="noConversion"/>
  </si>
  <si>
    <t>假设四条船满载共12根香蕉</t>
    <phoneticPr fontId="2" type="noConversion"/>
  </si>
  <si>
    <t>坨</t>
    <phoneticPr fontId="2" type="noConversion"/>
  </si>
  <si>
    <t>坨</t>
    <phoneticPr fontId="2" type="noConversion"/>
  </si>
  <si>
    <t>块</t>
    <phoneticPr fontId="2" type="noConversion"/>
  </si>
  <si>
    <t>出现次数</t>
    <phoneticPr fontId="2" type="noConversion"/>
  </si>
  <si>
    <t>完成一运动鞋需 1:40, 加速需 1:11</t>
    <phoneticPr fontId="2" type="noConversion"/>
  </si>
  <si>
    <t>编号</t>
    <phoneticPr fontId="2" type="noConversion"/>
  </si>
  <si>
    <t>假设四条船满载共八只虾子</t>
    <phoneticPr fontId="2" type="noConversion"/>
  </si>
  <si>
    <t>完成时间估计 1:40</t>
    <phoneticPr fontId="2" type="noConversion"/>
  </si>
  <si>
    <t>假设四条船满载共12串葡萄</t>
    <phoneticPr fontId="2" type="noConversion"/>
  </si>
  <si>
    <t>假设四条船满载共12颗桃子</t>
    <phoneticPr fontId="2" type="noConversion"/>
  </si>
  <si>
    <t>出现概率</t>
    <phoneticPr fontId="2" type="noConversion"/>
  </si>
  <si>
    <t>完成任务</t>
    <phoneticPr fontId="2" type="noConversion"/>
  </si>
  <si>
    <t>编号</t>
    <phoneticPr fontId="2" type="noConversion"/>
  </si>
  <si>
    <t>任务分数</t>
    <phoneticPr fontId="2" type="noConversion"/>
  </si>
  <si>
    <t>子编号</t>
    <phoneticPr fontId="2" type="noConversion"/>
  </si>
  <si>
    <t>完成数量</t>
    <phoneticPr fontId="2" type="noConversion"/>
  </si>
  <si>
    <t>趟数</t>
    <phoneticPr fontId="2" type="noConversion"/>
  </si>
  <si>
    <t>猪肉八小时收成，一次12片?</t>
    <phoneticPr fontId="2" type="noConversion"/>
  </si>
  <si>
    <t>预估时间</t>
    <phoneticPr fontId="2" type="noConversion"/>
  </si>
  <si>
    <t>加速</t>
    <phoneticPr fontId="2" type="noConversion"/>
  </si>
  <si>
    <t>完成时间估计 1:12</t>
    <phoneticPr fontId="2" type="noConversion"/>
  </si>
  <si>
    <t>假设四条船满载共八颗西瓜</t>
    <phoneticPr fontId="2" type="noConversion"/>
  </si>
  <si>
    <t>咖啡豆</t>
    <phoneticPr fontId="2" type="noConversion"/>
  </si>
  <si>
    <t>飲料廠</t>
    <phoneticPr fontId="2" type="noConversion"/>
  </si>
  <si>
    <t>動物園</t>
    <phoneticPr fontId="2" type="noConversion"/>
  </si>
  <si>
    <t>飛機</t>
    <phoneticPr fontId="2" type="noConversion"/>
  </si>
  <si>
    <t>玩具車</t>
    <phoneticPr fontId="2" type="noConversion"/>
  </si>
  <si>
    <t>火車</t>
    <phoneticPr fontId="2" type="noConversion"/>
  </si>
  <si>
    <t>運動鞋</t>
    <phoneticPr fontId="2" type="noConversion"/>
  </si>
  <si>
    <t>幸運屋</t>
    <phoneticPr fontId="2" type="noConversion"/>
  </si>
  <si>
    <t>葡萄汁</t>
    <phoneticPr fontId="2" type="noConversion"/>
  </si>
  <si>
    <t>皇家</t>
    <phoneticPr fontId="2" type="noConversion"/>
  </si>
  <si>
    <t>兔寶寶</t>
    <phoneticPr fontId="2" type="noConversion"/>
  </si>
  <si>
    <t>春暖花開</t>
    <phoneticPr fontId="2" type="noConversion"/>
  </si>
  <si>
    <t>夢幻之家</t>
    <phoneticPr fontId="2" type="noConversion"/>
  </si>
  <si>
    <t>夢想城鎮</t>
    <phoneticPr fontId="2" type="noConversion"/>
  </si>
  <si>
    <t>李小懶</t>
    <phoneticPr fontId="2" type="noConversion"/>
  </si>
  <si>
    <t>bekasi</t>
    <phoneticPr fontId="2" type="noConversion"/>
  </si>
  <si>
    <t>London co-cp</t>
    <phoneticPr fontId="2" type="noConversion"/>
  </si>
  <si>
    <t>Crazy Farmers</t>
    <phoneticPr fontId="2" type="noConversion"/>
  </si>
  <si>
    <t>小愛</t>
    <phoneticPr fontId="2" type="noConversion"/>
  </si>
  <si>
    <t>一起努力</t>
    <phoneticPr fontId="2" type="noConversion"/>
  </si>
  <si>
    <t>幸運玫瑰</t>
    <phoneticPr fontId="2" type="noConversion"/>
  </si>
  <si>
    <t>The Only True</t>
    <phoneticPr fontId="2" type="noConversion"/>
  </si>
  <si>
    <t>Lili</t>
    <phoneticPr fontId="2" type="noConversion"/>
  </si>
  <si>
    <t>春暖花開</t>
    <phoneticPr fontId="2" type="noConversion"/>
  </si>
  <si>
    <t>567</t>
    <phoneticPr fontId="2" type="noConversion"/>
  </si>
  <si>
    <t>City Chanshay70</t>
    <phoneticPr fontId="2" type="noConversion"/>
  </si>
  <si>
    <t>喂动物</t>
    <phoneticPr fontId="2" type="noConversion"/>
  </si>
  <si>
    <t>小车车</t>
    <phoneticPr fontId="2" type="noConversion"/>
  </si>
  <si>
    <t>草莓果酱</t>
    <phoneticPr fontId="2" type="noConversion"/>
  </si>
  <si>
    <t>烤土豆</t>
    <phoneticPr fontId="2" type="noConversion"/>
  </si>
  <si>
    <t>云中漫步</t>
    <phoneticPr fontId="2" type="noConversion"/>
  </si>
  <si>
    <t>水桶之家</t>
    <phoneticPr fontId="2" type="noConversion"/>
  </si>
  <si>
    <t>美好家园</t>
    <phoneticPr fontId="2" type="noConversion"/>
  </si>
  <si>
    <t>梦幻之城</t>
    <phoneticPr fontId="2" type="noConversion"/>
  </si>
  <si>
    <t>团结就是力量</t>
    <phoneticPr fontId="2" type="noConversion"/>
  </si>
  <si>
    <t>熊猫NO.1</t>
    <phoneticPr fontId="2" type="noConversion"/>
  </si>
  <si>
    <t>AF &amp; TX</t>
    <phoneticPr fontId="2" type="noConversion"/>
  </si>
  <si>
    <t>Work in progress</t>
    <phoneticPr fontId="2" type="noConversion"/>
  </si>
  <si>
    <t>Sunnyville</t>
    <phoneticPr fontId="2" type="noConversion"/>
  </si>
  <si>
    <t>Dream High</t>
    <phoneticPr fontId="2" type="noConversion"/>
  </si>
  <si>
    <t>Grudziadz</t>
    <phoneticPr fontId="2" type="noConversion"/>
  </si>
  <si>
    <t>Beceaar Komnahnr</t>
    <phoneticPr fontId="2" type="noConversion"/>
  </si>
  <si>
    <t>sinayh</t>
    <phoneticPr fontId="2" type="noConversion"/>
  </si>
  <si>
    <t>Nyynk</t>
    <phoneticPr fontId="2" type="noConversion"/>
  </si>
  <si>
    <t>出赛数</t>
    <phoneticPr fontId="2" type="noConversion"/>
  </si>
  <si>
    <t>领袖数</t>
    <phoneticPr fontId="2" type="noConversion"/>
  </si>
  <si>
    <t>长老数</t>
    <phoneticPr fontId="2" type="noConversion"/>
  </si>
  <si>
    <t>成员数</t>
    <phoneticPr fontId="2" type="noConversion"/>
  </si>
  <si>
    <t>暖暖的小家</t>
    <phoneticPr fontId="2" type="noConversion"/>
  </si>
  <si>
    <t>Hands of Plenty</t>
    <phoneticPr fontId="2" type="noConversion"/>
  </si>
  <si>
    <t>微微一笑很傾城</t>
    <phoneticPr fontId="2" type="noConversion"/>
  </si>
  <si>
    <t>Chez Tazette</t>
    <phoneticPr fontId="2" type="noConversion"/>
  </si>
  <si>
    <t>3BE3NA CBO5OAbI7</t>
    <phoneticPr fontId="2" type="noConversion"/>
  </si>
  <si>
    <t>Sunsun</t>
    <phoneticPr fontId="2" type="noConversion"/>
  </si>
  <si>
    <t>STLFC</t>
    <phoneticPr fontId="2" type="noConversion"/>
  </si>
  <si>
    <t>Subi Subi suuuu</t>
    <phoneticPr fontId="2" type="noConversion"/>
  </si>
  <si>
    <t>戀愛鄰距離</t>
    <phoneticPr fontId="2" type="noConversion"/>
  </si>
  <si>
    <t>紫</t>
    <phoneticPr fontId="2" type="noConversion"/>
  </si>
  <si>
    <t>齊心協力</t>
    <phoneticPr fontId="2" type="noConversion"/>
  </si>
  <si>
    <t>Townaddict</t>
    <phoneticPr fontId="2" type="noConversion"/>
  </si>
  <si>
    <t>夢想團</t>
    <phoneticPr fontId="2" type="noConversion"/>
  </si>
  <si>
    <t>最帥女神社</t>
    <phoneticPr fontId="2" type="noConversion"/>
  </si>
  <si>
    <t>湖州羽毛</t>
    <phoneticPr fontId="2" type="noConversion"/>
  </si>
  <si>
    <t>XX小窩</t>
    <phoneticPr fontId="2" type="noConversion"/>
  </si>
  <si>
    <t>異塵餘鎮</t>
    <phoneticPr fontId="2" type="noConversion"/>
  </si>
  <si>
    <t>種花家</t>
    <phoneticPr fontId="2" type="noConversion"/>
  </si>
  <si>
    <t>Fastest Hoo!</t>
    <phoneticPr fontId="2" type="noConversion"/>
  </si>
  <si>
    <t>3BE3NA CBO5OAbI7</t>
    <phoneticPr fontId="2" type="noConversion"/>
  </si>
  <si>
    <t>陪君醉笑三萬場</t>
    <phoneticPr fontId="2" type="noConversion"/>
  </si>
  <si>
    <t>The Wolf</t>
    <phoneticPr fontId="2" type="noConversion"/>
  </si>
  <si>
    <t>橫濱貿易會所</t>
    <phoneticPr fontId="2" type="noConversion"/>
  </si>
  <si>
    <t>HappyCity</t>
    <phoneticPr fontId="2" type="noConversion"/>
  </si>
  <si>
    <t>CCCP</t>
    <phoneticPr fontId="2" type="noConversion"/>
  </si>
  <si>
    <t>閃耀徽章</t>
    <phoneticPr fontId="2" type="noConversion"/>
  </si>
  <si>
    <t>Cn6npb</t>
    <phoneticPr fontId="2" type="noConversion"/>
  </si>
  <si>
    <t>Friends and Neighbors</t>
    <phoneticPr fontId="2" type="noConversion"/>
  </si>
  <si>
    <t>Reggata Masters</t>
    <phoneticPr fontId="2" type="noConversion"/>
  </si>
  <si>
    <t>Yeah Yeah</t>
    <phoneticPr fontId="2" type="noConversion"/>
  </si>
  <si>
    <t>Willowtree Farm</t>
    <phoneticPr fontId="2" type="noConversion"/>
  </si>
  <si>
    <t>Munun</t>
    <phoneticPr fontId="2" type="noConversion"/>
  </si>
  <si>
    <t>Plane</t>
    <phoneticPr fontId="2" type="noConversion"/>
  </si>
  <si>
    <t>Zoo</t>
    <phoneticPr fontId="2" type="noConversion"/>
  </si>
  <si>
    <t>Lucky House</t>
    <phoneticPr fontId="2" type="noConversion"/>
  </si>
  <si>
    <t>Mine</t>
    <phoneticPr fontId="2" type="noConversion"/>
  </si>
  <si>
    <t>Animals</t>
    <phoneticPr fontId="2" type="noConversion"/>
  </si>
  <si>
    <t>Pizza</t>
    <phoneticPr fontId="2" type="noConversion"/>
  </si>
  <si>
    <t>Helicopter</t>
    <phoneticPr fontId="2" type="noConversion"/>
  </si>
  <si>
    <t>Mine</t>
    <phoneticPr fontId="2" type="noConversion"/>
  </si>
  <si>
    <t>Bananas</t>
    <phoneticPr fontId="2" type="noConversion"/>
  </si>
  <si>
    <t>Plane</t>
    <phoneticPr fontId="2" type="noConversion"/>
  </si>
  <si>
    <t>湖州羽毛扇</t>
    <phoneticPr fontId="2" type="noConversion"/>
  </si>
  <si>
    <t>長老</t>
    <phoneticPr fontId="2" type="noConversion"/>
  </si>
  <si>
    <t>月牙灣</t>
    <phoneticPr fontId="2" type="noConversion"/>
  </si>
  <si>
    <t>長老</t>
    <phoneticPr fontId="2" type="noConversion"/>
  </si>
  <si>
    <t>Munun</t>
    <phoneticPr fontId="2" type="noConversion"/>
  </si>
  <si>
    <t>長老</t>
    <phoneticPr fontId="2" type="noConversion"/>
  </si>
  <si>
    <t>王大拿</t>
    <phoneticPr fontId="2" type="noConversion"/>
  </si>
  <si>
    <t>Heaven</t>
    <phoneticPr fontId="2" type="noConversion"/>
  </si>
  <si>
    <t>Am</t>
    <phoneticPr fontId="2" type="noConversion"/>
  </si>
  <si>
    <t>Muu咪</t>
    <phoneticPr fontId="2" type="noConversion"/>
  </si>
  <si>
    <t>蔡家坡</t>
    <phoneticPr fontId="2" type="noConversion"/>
  </si>
  <si>
    <t>Am</t>
    <phoneticPr fontId="2" type="noConversion"/>
  </si>
  <si>
    <t>Lovetown</t>
    <phoneticPr fontId="2" type="noConversion"/>
  </si>
  <si>
    <t>Lily</t>
    <phoneticPr fontId="2" type="noConversion"/>
  </si>
  <si>
    <t>Lily</t>
    <phoneticPr fontId="2" type="noConversion"/>
  </si>
  <si>
    <t>長老</t>
    <phoneticPr fontId="2" type="noConversion"/>
  </si>
  <si>
    <t>波羅蜜之城</t>
    <phoneticPr fontId="2" type="noConversion"/>
  </si>
  <si>
    <t>習慣而已</t>
    <phoneticPr fontId="2" type="noConversion"/>
  </si>
  <si>
    <t>桔梗2</t>
    <phoneticPr fontId="2" type="noConversion"/>
  </si>
  <si>
    <t>瑰麗城</t>
    <phoneticPr fontId="2" type="noConversion"/>
  </si>
  <si>
    <t>波羅蜜之城</t>
    <phoneticPr fontId="2" type="noConversion"/>
  </si>
  <si>
    <t>桔梗2</t>
    <phoneticPr fontId="2" type="noConversion"/>
  </si>
  <si>
    <t>王大拿</t>
    <phoneticPr fontId="2" type="noConversion"/>
  </si>
  <si>
    <t>小勲勲</t>
    <phoneticPr fontId="2" type="noConversion"/>
  </si>
  <si>
    <t>酷型男</t>
    <phoneticPr fontId="2" type="noConversion"/>
  </si>
  <si>
    <t>Baobao</t>
    <phoneticPr fontId="2" type="noConversion"/>
  </si>
  <si>
    <t>月牙灣</t>
    <phoneticPr fontId="2" type="noConversion"/>
  </si>
  <si>
    <t>長老</t>
    <phoneticPr fontId="2" type="noConversion"/>
  </si>
  <si>
    <t>AnitaLi</t>
    <phoneticPr fontId="2" type="noConversion"/>
  </si>
  <si>
    <t>Vergola</t>
    <phoneticPr fontId="2" type="noConversion"/>
  </si>
  <si>
    <t>浪漫之都</t>
    <phoneticPr fontId="2" type="noConversion"/>
  </si>
  <si>
    <t>567</t>
    <phoneticPr fontId="2" type="noConversion"/>
  </si>
  <si>
    <t>長老</t>
    <phoneticPr fontId="2" type="noConversion"/>
  </si>
  <si>
    <t>Lemon</t>
    <phoneticPr fontId="2" type="noConversion"/>
  </si>
  <si>
    <t>AnitaLi</t>
    <phoneticPr fontId="2" type="noConversion"/>
  </si>
  <si>
    <t>世界排名</t>
    <phoneticPr fontId="2" type="noConversion"/>
  </si>
  <si>
    <t>Kazana</t>
    <phoneticPr fontId="2" type="noConversion"/>
  </si>
  <si>
    <t>琍琍</t>
    <phoneticPr fontId="2" type="noConversion"/>
  </si>
  <si>
    <t>Gill</t>
    <phoneticPr fontId="2" type="noConversion"/>
  </si>
  <si>
    <t>Peipei</t>
    <phoneticPr fontId="2" type="noConversion"/>
  </si>
  <si>
    <t>Gill</t>
    <phoneticPr fontId="2" type="noConversion"/>
  </si>
  <si>
    <t>糖糖</t>
    <phoneticPr fontId="2" type="noConversion"/>
  </si>
  <si>
    <t>209</t>
    <phoneticPr fontId="2" type="noConversion"/>
  </si>
  <si>
    <t>Kazana</t>
    <phoneticPr fontId="2" type="noConversion"/>
  </si>
  <si>
    <t>Peipei</t>
    <phoneticPr fontId="2" type="noConversion"/>
  </si>
  <si>
    <t>Vergola</t>
    <phoneticPr fontId="2" type="noConversion"/>
  </si>
  <si>
    <t>糖糖</t>
    <phoneticPr fontId="2" type="noConversion"/>
  </si>
  <si>
    <t>異塵餘鎮</t>
    <phoneticPr fontId="2" type="noConversion"/>
  </si>
  <si>
    <t>209</t>
    <phoneticPr fontId="2" type="noConversion"/>
  </si>
  <si>
    <t>Roxanne</t>
    <phoneticPr fontId="2" type="noConversion"/>
  </si>
  <si>
    <t>新人</t>
    <phoneticPr fontId="2" type="noConversion"/>
  </si>
  <si>
    <t>重新加入</t>
    <phoneticPr fontId="2" type="noConversion"/>
  </si>
  <si>
    <t>新人</t>
    <phoneticPr fontId="2" type="noConversion"/>
  </si>
  <si>
    <t>新人</t>
    <phoneticPr fontId="2" type="noConversion"/>
  </si>
  <si>
    <t>寒羽</t>
    <phoneticPr fontId="2" type="noConversion"/>
  </si>
  <si>
    <t>Zoe</t>
    <phoneticPr fontId="2" type="noConversion"/>
  </si>
  <si>
    <t>Andrew</t>
    <phoneticPr fontId="2" type="noConversion"/>
  </si>
  <si>
    <t>娜塔小小</t>
    <phoneticPr fontId="2" type="noConversion"/>
  </si>
  <si>
    <t>Microdem</t>
    <phoneticPr fontId="2" type="noConversion"/>
  </si>
  <si>
    <t>Zozo</t>
    <phoneticPr fontId="2" type="noConversion"/>
  </si>
  <si>
    <t>Anita</t>
    <phoneticPr fontId="2" type="noConversion"/>
  </si>
  <si>
    <t>明媚角落</t>
    <phoneticPr fontId="2" type="noConversion"/>
  </si>
  <si>
    <t>小勲勲</t>
    <phoneticPr fontId="2" type="noConversion"/>
  </si>
  <si>
    <t>Queena</t>
    <phoneticPr fontId="2" type="noConversion"/>
  </si>
  <si>
    <t>Queena</t>
    <phoneticPr fontId="2" type="noConversion"/>
  </si>
  <si>
    <t>安安</t>
    <phoneticPr fontId="2" type="noConversion"/>
  </si>
  <si>
    <t>樂樂</t>
    <phoneticPr fontId="2" type="noConversion"/>
  </si>
  <si>
    <t>世界第一队伍</t>
    <phoneticPr fontId="2" type="noConversion"/>
  </si>
  <si>
    <t>世界第一</t>
    <phoneticPr fontId="2" type="noConversion"/>
  </si>
  <si>
    <t>单次成绩</t>
    <phoneticPr fontId="2" type="noConversion"/>
  </si>
  <si>
    <t>海之大</t>
    <phoneticPr fontId="2" type="noConversion"/>
  </si>
  <si>
    <t>Heaven (Mike)</t>
    <phoneticPr fontId="2" type="noConversion"/>
  </si>
  <si>
    <t>Microdem (Lingming)</t>
    <phoneticPr fontId="2" type="noConversion"/>
  </si>
  <si>
    <t>总得分</t>
    <phoneticPr fontId="2" type="noConversion"/>
  </si>
  <si>
    <t>排名奖励</t>
    <phoneticPr fontId="2" type="noConversion"/>
  </si>
  <si>
    <t>规模奖励</t>
    <phoneticPr fontId="2" type="noConversion"/>
  </si>
  <si>
    <t>每人得分</t>
    <phoneticPr fontId="2" type="noConversion"/>
  </si>
  <si>
    <t>放弃任务</t>
    <phoneticPr fontId="2" type="noConversion"/>
  </si>
  <si>
    <t>任务扣分</t>
    <phoneticPr fontId="2" type="noConversion"/>
  </si>
  <si>
    <t>第一名团队</t>
    <phoneticPr fontId="2" type="noConversion"/>
  </si>
  <si>
    <t>周赛总分</t>
    <phoneticPr fontId="2" type="noConversion"/>
  </si>
  <si>
    <t>厨具工厂</t>
    <phoneticPr fontId="2" type="noConversion"/>
  </si>
  <si>
    <t>玩偶工厂</t>
    <phoneticPr fontId="2" type="noConversion"/>
  </si>
  <si>
    <t>热狗工厂</t>
    <phoneticPr fontId="2" type="noConversion"/>
  </si>
  <si>
    <t>裹皮炸热狗</t>
    <phoneticPr fontId="2" type="noConversion"/>
  </si>
  <si>
    <t>咖啡工厂</t>
    <phoneticPr fontId="2" type="noConversion"/>
  </si>
  <si>
    <t>卡布奇诺</t>
    <phoneticPr fontId="2" type="noConversion"/>
  </si>
  <si>
    <t>个</t>
    <phoneticPr fontId="2" type="noConversion"/>
  </si>
  <si>
    <t>个</t>
    <phoneticPr fontId="2" type="noConversion"/>
  </si>
  <si>
    <t>条</t>
    <phoneticPr fontId="2" type="noConversion"/>
  </si>
  <si>
    <t>杯</t>
    <phoneticPr fontId="2" type="noConversion"/>
  </si>
  <si>
    <t>平底锅</t>
    <phoneticPr fontId="2" type="noConversion"/>
  </si>
  <si>
    <t>羽绒工厂</t>
    <phoneticPr fontId="2" type="noConversion"/>
  </si>
  <si>
    <t>被子</t>
    <phoneticPr fontId="2" type="noConversion"/>
  </si>
  <si>
    <t>条</t>
    <phoneticPr fontId="2" type="noConversion"/>
  </si>
  <si>
    <t>喂鸭器</t>
    <phoneticPr fontId="2" type="noConversion"/>
  </si>
  <si>
    <t>只</t>
    <phoneticPr fontId="2" type="noConversion"/>
  </si>
  <si>
    <t>羽毛</t>
    <phoneticPr fontId="2" type="noConversion"/>
  </si>
  <si>
    <t>平均一趟三只羽毛，须时间 半小时</t>
    <phoneticPr fontId="2" type="noConversion"/>
  </si>
  <si>
    <t>明媚角落 (Sprite)</t>
    <phoneticPr fontId="2" type="noConversion"/>
  </si>
  <si>
    <t>zozo (Zoe)</t>
    <phoneticPr fontId="2" type="noConversion"/>
  </si>
  <si>
    <t>小勲勲 (Yenshan)</t>
    <phoneticPr fontId="2" type="noConversion"/>
  </si>
  <si>
    <t>王大拿 (mocy ru)</t>
    <phoneticPr fontId="2" type="noConversion"/>
  </si>
  <si>
    <t>Murphy</t>
    <phoneticPr fontId="2" type="noConversion"/>
  </si>
  <si>
    <t>假设90块田种植，若双倍收成时间减半</t>
    <phoneticPr fontId="2" type="noConversion"/>
  </si>
  <si>
    <t>假设70块田种植，若双倍收成时间减半</t>
    <phoneticPr fontId="2" type="noConversion"/>
  </si>
  <si>
    <t>完成一个米线 51分钟</t>
    <phoneticPr fontId="2" type="noConversion"/>
  </si>
  <si>
    <t>小麦</t>
    <phoneticPr fontId="2" type="noConversion"/>
  </si>
  <si>
    <t>小麦</t>
    <phoneticPr fontId="2" type="noConversion"/>
  </si>
  <si>
    <t>假设102块田种植，若双倍收成时间减半</t>
    <phoneticPr fontId="2" type="noConversion"/>
  </si>
  <si>
    <t>假设80块田种植，若双倍收成时间减半</t>
    <phoneticPr fontId="2" type="noConversion"/>
  </si>
  <si>
    <t>假设80块田种植，若双倍收成时间减半</t>
    <phoneticPr fontId="2" type="noConversion"/>
  </si>
  <si>
    <t>假设50块田种植，若双倍收成时间减半</t>
    <phoneticPr fontId="2" type="noConversion"/>
  </si>
  <si>
    <t>假设四条船满载共12条鱼</t>
    <phoneticPr fontId="2" type="noConversion"/>
  </si>
  <si>
    <t>羊毛四小时收成，一次12陀</t>
    <phoneticPr fontId="2" type="noConversion"/>
  </si>
  <si>
    <t>羊毛四小时收成，一次12陀</t>
    <phoneticPr fontId="2" type="noConversion"/>
  </si>
  <si>
    <t>假设每10分钟一架，视能力而定</t>
    <phoneticPr fontId="2" type="noConversion"/>
  </si>
  <si>
    <t>可以预先制作</t>
    <phoneticPr fontId="2" type="noConversion"/>
  </si>
  <si>
    <t>外套</t>
    <phoneticPr fontId="2" type="noConversion"/>
  </si>
  <si>
    <t>以牛奶 20分钟为例，一次18头牛</t>
    <phoneticPr fontId="2" type="noConversion"/>
  </si>
  <si>
    <t>五颗幸运草开一宝箱</t>
    <phoneticPr fontId="2" type="noConversion"/>
  </si>
  <si>
    <t>假设八个篮子，以面包12分钟为例</t>
    <phoneticPr fontId="2" type="noConversion"/>
  </si>
  <si>
    <t>假设八个篮子，以面包12分钟为例</t>
    <phoneticPr fontId="2" type="noConversion"/>
  </si>
  <si>
    <t>假设三辆火车同时出发，跑四趟</t>
    <phoneticPr fontId="2" type="noConversion"/>
  </si>
  <si>
    <t>图</t>
    <phoneticPr fontId="2" type="noConversion"/>
  </si>
  <si>
    <t>帽子</t>
    <phoneticPr fontId="2" type="noConversion"/>
  </si>
  <si>
    <t>窄边登山帽</t>
    <phoneticPr fontId="2" type="noConversion"/>
  </si>
  <si>
    <t>毛衣</t>
    <phoneticPr fontId="2" type="noConversion"/>
  </si>
  <si>
    <t>外套</t>
    <phoneticPr fontId="2" type="noConversion"/>
  </si>
  <si>
    <t>蜡烛</t>
    <phoneticPr fontId="2" type="noConversion"/>
  </si>
  <si>
    <t>喷雾(空气清新剂)</t>
    <phoneticPr fontId="2" type="noConversion"/>
  </si>
  <si>
    <t>墨西哥饼(Taco)</t>
    <phoneticPr fontId="2" type="noConversion"/>
  </si>
  <si>
    <t>辣酱(Tabascco)</t>
    <phoneticPr fontId="2" type="noConversion"/>
  </si>
  <si>
    <t>法式鹹饼</t>
    <phoneticPr fontId="2" type="noConversion"/>
  </si>
  <si>
    <t>玩具车</t>
    <phoneticPr fontId="2" type="noConversion"/>
  </si>
  <si>
    <t>模型粘土</t>
    <phoneticPr fontId="2" type="noConversion"/>
  </si>
  <si>
    <t>落地灯</t>
    <phoneticPr fontId="2" type="noConversion"/>
  </si>
  <si>
    <t>桌子</t>
    <phoneticPr fontId="2" type="noConversion"/>
  </si>
  <si>
    <t>墙纸</t>
    <phoneticPr fontId="2" type="noConversion"/>
  </si>
  <si>
    <t>三明治</t>
    <phoneticPr fontId="2" type="noConversion"/>
  </si>
  <si>
    <t>起司汉堡</t>
    <phoneticPr fontId="2" type="noConversion"/>
  </si>
  <si>
    <t>冰棒</t>
    <phoneticPr fontId="2" type="noConversion"/>
  </si>
  <si>
    <t>冰淇淋</t>
    <phoneticPr fontId="2" type="noConversion"/>
  </si>
  <si>
    <t>糖豆(雷根糖)</t>
    <phoneticPr fontId="2" type="noConversion"/>
  </si>
  <si>
    <t>起司蛋糕</t>
    <phoneticPr fontId="2" type="noConversion"/>
  </si>
  <si>
    <t>甜甜圈</t>
    <phoneticPr fontId="2" type="noConversion"/>
  </si>
  <si>
    <t>格兰诺拉麦片</t>
    <phoneticPr fontId="2" type="noConversion"/>
  </si>
  <si>
    <t>米花糖</t>
    <phoneticPr fontId="2" type="noConversion"/>
  </si>
  <si>
    <t>米線</t>
    <phoneticPr fontId="2" type="noConversion"/>
  </si>
  <si>
    <t>蓝色运动鞋</t>
    <phoneticPr fontId="2" type="noConversion"/>
  </si>
  <si>
    <t>葡萄氣泡飲料</t>
    <phoneticPr fontId="2" type="noConversion"/>
  </si>
  <si>
    <t>木偶</t>
    <phoneticPr fontId="2" type="noConversion"/>
  </si>
  <si>
    <t>椰子</t>
    <phoneticPr fontId="2" type="noConversion"/>
  </si>
  <si>
    <t>假设80块田种植，若双倍收成时间减半</t>
    <phoneticPr fontId="2" type="noConversion"/>
  </si>
  <si>
    <t>比赛结束</t>
    <phoneticPr fontId="2" type="noConversion"/>
  </si>
  <si>
    <t>AOMG</t>
    <phoneticPr fontId="2" type="noConversion"/>
  </si>
  <si>
    <t>平均一趟一只蓝色羽毛，须时间 半小时</t>
    <phoneticPr fontId="2" type="noConversion"/>
  </si>
  <si>
    <t>彩色羽毛</t>
    <phoneticPr fontId="2" type="noConversion"/>
  </si>
  <si>
    <t>可可树</t>
    <phoneticPr fontId="2" type="noConversion"/>
  </si>
  <si>
    <t>假设66块田种植，若双倍收成时间减半</t>
    <phoneticPr fontId="2" type="noConversion"/>
  </si>
  <si>
    <t>蜂蜜六小时收成，一次12罐</t>
    <phoneticPr fontId="2" type="noConversion"/>
  </si>
  <si>
    <t>暖靴</t>
    <phoneticPr fontId="2" type="noConversion"/>
  </si>
  <si>
    <t>完成一暖靴需 2:20</t>
    <phoneticPr fontId="2" type="noConversion"/>
  </si>
  <si>
    <t>晴天p莉</t>
    <phoneticPr fontId="2" type="noConversion"/>
  </si>
  <si>
    <t>兔小小</t>
    <phoneticPr fontId="2" type="noConversion"/>
  </si>
  <si>
    <t>123</t>
    <phoneticPr fontId="2" type="noConversion"/>
  </si>
  <si>
    <t>678</t>
    <phoneticPr fontId="2" type="noConversion"/>
  </si>
  <si>
    <t>Queena</t>
    <phoneticPr fontId="2" type="noConversion"/>
  </si>
  <si>
    <t>月牙灣</t>
    <phoneticPr fontId="2" type="noConversion"/>
  </si>
  <si>
    <t>寒羽</t>
    <phoneticPr fontId="2" type="noConversion"/>
  </si>
  <si>
    <t>兔小小</t>
    <phoneticPr fontId="2" type="noConversion"/>
  </si>
  <si>
    <t>寒羽</t>
    <phoneticPr fontId="2" type="noConversion"/>
  </si>
  <si>
    <t>長老</t>
    <phoneticPr fontId="2" type="noConversion"/>
  </si>
  <si>
    <t>Happy Park Valley</t>
    <phoneticPr fontId="2" type="noConversion"/>
  </si>
  <si>
    <t>晴天p莉 (黑妞)</t>
    <phoneticPr fontId="2" type="noConversion"/>
  </si>
  <si>
    <t>ㄚ修羅</t>
    <phoneticPr fontId="2" type="noConversion"/>
  </si>
  <si>
    <t>Kims *</t>
    <phoneticPr fontId="2" type="noConversion"/>
  </si>
  <si>
    <t>懵豆 *</t>
    <phoneticPr fontId="2" type="noConversion"/>
  </si>
  <si>
    <t>Anita *</t>
    <phoneticPr fontId="2" type="noConversion"/>
  </si>
  <si>
    <t>Heaven (Mike) *</t>
    <phoneticPr fontId="2" type="noConversion"/>
  </si>
  <si>
    <t>桔梗2 *</t>
    <phoneticPr fontId="2" type="noConversion"/>
  </si>
  <si>
    <t>zozo (Zoe) *</t>
    <phoneticPr fontId="2" type="noConversion"/>
  </si>
  <si>
    <t>Microdem (Lingming) *</t>
    <phoneticPr fontId="2" type="noConversion"/>
  </si>
  <si>
    <t>Murphy *</t>
    <phoneticPr fontId="2" type="noConversion"/>
  </si>
  <si>
    <t>Peipei *</t>
    <phoneticPr fontId="2" type="noConversion"/>
  </si>
  <si>
    <t>月牙灣 *</t>
    <phoneticPr fontId="2" type="noConversion"/>
  </si>
  <si>
    <t>567 *</t>
    <phoneticPr fontId="2" type="noConversion"/>
  </si>
  <si>
    <t>王大拿 (mocy ru) *</t>
    <phoneticPr fontId="2" type="noConversion"/>
  </si>
  <si>
    <t>糖糖 *</t>
    <phoneticPr fontId="2" type="noConversion"/>
  </si>
  <si>
    <t>兔小小(寶兒) *</t>
    <phoneticPr fontId="2" type="noConversion"/>
  </si>
  <si>
    <t>波羅蜜之城 (岩) *</t>
    <phoneticPr fontId="2" type="noConversion"/>
  </si>
  <si>
    <t>小小向日葵</t>
    <phoneticPr fontId="2" type="noConversion"/>
  </si>
  <si>
    <t>天母小城</t>
    <phoneticPr fontId="2" type="noConversion"/>
  </si>
  <si>
    <t>成員</t>
    <phoneticPr fontId="2" type="noConversion"/>
  </si>
  <si>
    <t>領袖</t>
    <phoneticPr fontId="2" type="noConversion"/>
  </si>
  <si>
    <t>成員</t>
    <phoneticPr fontId="2" type="noConversion"/>
  </si>
  <si>
    <t>無</t>
    <phoneticPr fontId="2" type="noConversion"/>
  </si>
  <si>
    <t>紅銅</t>
    <phoneticPr fontId="2" type="noConversion"/>
  </si>
  <si>
    <t>成員</t>
    <phoneticPr fontId="2" type="noConversion"/>
  </si>
  <si>
    <t>自刪任務</t>
    <phoneticPr fontId="2" type="noConversion"/>
  </si>
  <si>
    <t>任務過期</t>
    <phoneticPr fontId="2" type="noConversion"/>
  </si>
  <si>
    <t>甘蔗</t>
    <phoneticPr fontId="2" type="noConversion"/>
  </si>
  <si>
    <t>社群</t>
    <phoneticPr fontId="2" type="noConversion"/>
  </si>
  <si>
    <t>微信</t>
    <phoneticPr fontId="2" type="noConversion"/>
  </si>
  <si>
    <t>妞</t>
    <phoneticPr fontId="2" type="noConversion"/>
  </si>
  <si>
    <t>晴天p莉</t>
    <phoneticPr fontId="2" type="noConversion"/>
  </si>
  <si>
    <t>Kuan-Ching</t>
  </si>
  <si>
    <t>Kims</t>
    <phoneticPr fontId="2" type="noConversion"/>
  </si>
  <si>
    <t>Souniant Saycan</t>
    <phoneticPr fontId="2" type="noConversion"/>
  </si>
  <si>
    <t>Anita</t>
  </si>
  <si>
    <t>Anita</t>
    <phoneticPr fontId="2" type="noConversion"/>
  </si>
  <si>
    <t>Chuoo</t>
  </si>
  <si>
    <t>Mento</t>
    <phoneticPr fontId="2" type="noConversion"/>
  </si>
  <si>
    <t>野孩子</t>
  </si>
  <si>
    <t>岩^_^</t>
  </si>
  <si>
    <t>波羅蜜之城</t>
    <phoneticPr fontId="2" type="noConversion"/>
  </si>
  <si>
    <t>宜玫</t>
  </si>
  <si>
    <t>天母小城</t>
    <phoneticPr fontId="2" type="noConversion"/>
  </si>
  <si>
    <t>mocy ru</t>
  </si>
  <si>
    <t>王大拿</t>
    <phoneticPr fontId="2" type="noConversion"/>
  </si>
  <si>
    <t>Yap</t>
  </si>
  <si>
    <t>皇家</t>
    <phoneticPr fontId="2" type="noConversion"/>
  </si>
  <si>
    <t>宜芳</t>
  </si>
  <si>
    <t>Eliza</t>
    <phoneticPr fontId="2" type="noConversion"/>
  </si>
  <si>
    <t>Jenny</t>
  </si>
  <si>
    <t>567</t>
    <phoneticPr fontId="2" type="noConversion"/>
  </si>
  <si>
    <t>Peipei</t>
    <phoneticPr fontId="2" type="noConversion"/>
  </si>
  <si>
    <t>Vivid</t>
  </si>
  <si>
    <t>月牙灣</t>
    <phoneticPr fontId="2" type="noConversion"/>
  </si>
  <si>
    <t>糖糖913</t>
  </si>
  <si>
    <t>Whitney Momy</t>
  </si>
  <si>
    <t>糖糖tttttt</t>
  </si>
  <si>
    <t>Zoe</t>
  </si>
  <si>
    <t>Fency</t>
  </si>
  <si>
    <t>老大的九份老街</t>
    <phoneticPr fontId="2" type="noConversion"/>
  </si>
  <si>
    <t>Fancy</t>
    <phoneticPr fontId="2" type="noConversion"/>
  </si>
  <si>
    <t>車埕小鎮</t>
    <phoneticPr fontId="2" type="noConversion"/>
  </si>
  <si>
    <t>zozo</t>
    <phoneticPr fontId="2" type="noConversion"/>
  </si>
  <si>
    <t>Mars</t>
    <phoneticPr fontId="2" type="noConversion"/>
  </si>
  <si>
    <t>糖糖</t>
    <phoneticPr fontId="2" type="noConversion"/>
  </si>
  <si>
    <t>樂樂</t>
    <phoneticPr fontId="2" type="noConversion"/>
  </si>
  <si>
    <t>微信</t>
    <phoneticPr fontId="2" type="noConversion"/>
  </si>
  <si>
    <t>名次</t>
    <phoneticPr fontId="2" type="noConversion"/>
  </si>
  <si>
    <t>Murphy</t>
    <phoneticPr fontId="2" type="noConversion"/>
  </si>
  <si>
    <t>桔梗2</t>
    <phoneticPr fontId="2" type="noConversion"/>
  </si>
  <si>
    <t>野孩子</t>
    <phoneticPr fontId="2" type="noConversion"/>
  </si>
  <si>
    <t>天使语</t>
    <phoneticPr fontId="2" type="noConversion"/>
  </si>
  <si>
    <t>宜芳</t>
    <phoneticPr fontId="2" type="noConversion"/>
  </si>
  <si>
    <t>Nicole Thong</t>
    <phoneticPr fontId="2" type="noConversion"/>
  </si>
  <si>
    <t>钢铁</t>
    <phoneticPr fontId="2" type="noConversion"/>
  </si>
  <si>
    <t>媛</t>
    <phoneticPr fontId="2" type="noConversion"/>
  </si>
  <si>
    <t>Happy Park Valley</t>
    <phoneticPr fontId="2" type="noConversion"/>
  </si>
  <si>
    <t>呵不哈</t>
    <phoneticPr fontId="2" type="noConversion"/>
  </si>
  <si>
    <t>Susanna (Eliza)</t>
    <phoneticPr fontId="2" type="noConversion"/>
  </si>
  <si>
    <t>白银</t>
    <phoneticPr fontId="2" type="noConversion"/>
  </si>
  <si>
    <t>开心小镇</t>
    <phoneticPr fontId="2" type="noConversion"/>
  </si>
  <si>
    <t>Hui Chian</t>
    <phoneticPr fontId="2" type="noConversion"/>
  </si>
  <si>
    <t>糖糖_913</t>
    <phoneticPr fontId="2" type="noConversion"/>
  </si>
  <si>
    <t>星月t空 (晴天p莉)</t>
    <phoneticPr fontId="2" type="noConversion"/>
  </si>
  <si>
    <t>Lingming</t>
    <phoneticPr fontId="2" type="noConversion"/>
  </si>
  <si>
    <t>人数</t>
    <phoneticPr fontId="2" type="noConversion"/>
  </si>
  <si>
    <t>黄金</t>
    <phoneticPr fontId="2" type="noConversion"/>
  </si>
  <si>
    <t>老大的九份老街</t>
    <phoneticPr fontId="2" type="noConversion"/>
  </si>
  <si>
    <t>新222937</t>
    <phoneticPr fontId="2" type="noConversion"/>
  </si>
  <si>
    <t>奈何</t>
    <phoneticPr fontId="2" type="noConversion"/>
  </si>
  <si>
    <t>新222937</t>
    <phoneticPr fontId="2" type="noConversion"/>
  </si>
  <si>
    <t>夢想小鎮丫頭</t>
    <phoneticPr fontId="2" type="noConversion"/>
  </si>
  <si>
    <t>Fay's castle</t>
    <phoneticPr fontId="2" type="noConversion"/>
  </si>
  <si>
    <t>fay1113</t>
    <phoneticPr fontId="2" type="noConversion"/>
  </si>
  <si>
    <t>夢想小鎮丫頭</t>
    <phoneticPr fontId="2" type="noConversion"/>
  </si>
  <si>
    <t>TroutTown</t>
    <phoneticPr fontId="2" type="noConversion"/>
  </si>
  <si>
    <t>Susanna</t>
    <phoneticPr fontId="2" type="noConversion"/>
  </si>
  <si>
    <t>和家(大大拿)</t>
    <phoneticPr fontId="2" type="noConversion"/>
  </si>
  <si>
    <t>微信</t>
    <phoneticPr fontId="2" type="noConversion"/>
  </si>
  <si>
    <t>coco</t>
    <phoneticPr fontId="2" type="noConversion"/>
  </si>
  <si>
    <t>littlecooky-town</t>
    <phoneticPr fontId="2" type="noConversion"/>
  </si>
  <si>
    <t>Yap</t>
    <phoneticPr fontId="2" type="noConversion"/>
  </si>
  <si>
    <t>Happy Park Valley</t>
    <phoneticPr fontId="2" type="noConversion"/>
  </si>
  <si>
    <t>微信</t>
    <phoneticPr fontId="2" type="noConversion"/>
  </si>
  <si>
    <t>TroutTown</t>
    <phoneticPr fontId="2" type="noConversion"/>
  </si>
  <si>
    <t>Jenny</t>
    <phoneticPr fontId="2" type="noConversion"/>
  </si>
  <si>
    <t>Mustafa kemal</t>
    <phoneticPr fontId="2" type="noConversion"/>
  </si>
  <si>
    <t>少一人相差</t>
    <phoneticPr fontId="2" type="noConversion"/>
  </si>
  <si>
    <t>退一名相差</t>
    <phoneticPr fontId="2" type="noConversion"/>
  </si>
  <si>
    <t>兔小小</t>
    <phoneticPr fontId="2" type="noConversion"/>
  </si>
  <si>
    <t>东方红</t>
    <phoneticPr fontId="2" type="noConversion"/>
  </si>
  <si>
    <t>***MD***</t>
    <phoneticPr fontId="2" type="noConversion"/>
  </si>
  <si>
    <t>Kasami</t>
    <phoneticPr fontId="2" type="noConversion"/>
  </si>
  <si>
    <t>Mustafa kemal</t>
    <phoneticPr fontId="2" type="noConversion"/>
  </si>
  <si>
    <t>Chikys's City</t>
    <phoneticPr fontId="2" type="noConversion"/>
  </si>
  <si>
    <t>SweetDaffy(Juddy)</t>
    <phoneticPr fontId="2" type="noConversion"/>
  </si>
  <si>
    <t>本队得分</t>
    <phoneticPr fontId="2" type="noConversion"/>
  </si>
  <si>
    <t>预测分数</t>
    <phoneticPr fontId="2" type="noConversion"/>
  </si>
  <si>
    <t>每人完成任务</t>
    <phoneticPr fontId="2" type="noConversion"/>
  </si>
  <si>
    <t>每人平均分数</t>
    <phoneticPr fontId="2" type="noConversion"/>
  </si>
  <si>
    <t>微信</t>
    <phoneticPr fontId="2" type="noConversion"/>
  </si>
  <si>
    <t>zozo</t>
    <phoneticPr fontId="2" type="noConversion"/>
  </si>
  <si>
    <t>Zoe</t>
    <phoneticPr fontId="2" type="noConversion"/>
  </si>
  <si>
    <t>Fancy</t>
    <phoneticPr fontId="2" type="noConversion"/>
  </si>
  <si>
    <t>Fancy</t>
    <phoneticPr fontId="2" type="noConversion"/>
  </si>
  <si>
    <t>littlecooky-town</t>
    <phoneticPr fontId="2" type="noConversion"/>
  </si>
  <si>
    <t>Mustafa kemal</t>
    <phoneticPr fontId="2" type="noConversion"/>
  </si>
  <si>
    <t>Tracy</t>
    <phoneticPr fontId="2" type="noConversion"/>
  </si>
  <si>
    <t>Celly</t>
    <phoneticPr fontId="2" type="noConversion"/>
  </si>
  <si>
    <t>Sweetdaffy</t>
    <phoneticPr fontId="2" type="noConversion"/>
  </si>
  <si>
    <t>Sweetdaffy(Juddy)</t>
    <phoneticPr fontId="2" type="noConversion"/>
  </si>
  <si>
    <t>Jenny Chen 雅</t>
    <phoneticPr fontId="2" type="noConversion"/>
  </si>
  <si>
    <t>夢想小鎮丫頭</t>
    <phoneticPr fontId="2" type="noConversion"/>
  </si>
  <si>
    <t>Ken哥樂園</t>
    <phoneticPr fontId="2" type="noConversion"/>
  </si>
  <si>
    <t>豬の豬</t>
    <phoneticPr fontId="2" type="noConversion"/>
  </si>
  <si>
    <t>奈何</t>
    <phoneticPr fontId="2" type="noConversion"/>
  </si>
  <si>
    <t>比賽結束日期</t>
    <phoneticPr fontId="2" type="noConversion"/>
  </si>
  <si>
    <t>編號</t>
    <phoneticPr fontId="2" type="noConversion"/>
  </si>
  <si>
    <t>小鎮名稱(綠入藍回紅出)</t>
    <phoneticPr fontId="2" type="noConversion"/>
  </si>
  <si>
    <t>帳號名稱</t>
    <phoneticPr fontId="2" type="noConversion"/>
  </si>
  <si>
    <t>等級</t>
    <phoneticPr fontId="2" type="noConversion"/>
  </si>
  <si>
    <t>總次數</t>
    <phoneticPr fontId="2" type="noConversion"/>
  </si>
  <si>
    <t>參賽次數</t>
    <phoneticPr fontId="2" type="noConversion"/>
  </si>
  <si>
    <t>完成任務</t>
    <phoneticPr fontId="2" type="noConversion"/>
  </si>
  <si>
    <t>舟賽分數</t>
    <phoneticPr fontId="2" type="noConversion"/>
  </si>
  <si>
    <t>刪任務</t>
    <phoneticPr fontId="2" type="noConversion"/>
  </si>
  <si>
    <t>平均分數</t>
    <phoneticPr fontId="2" type="noConversion"/>
  </si>
  <si>
    <t>刪後平均</t>
    <phoneticPr fontId="2" type="noConversion"/>
  </si>
  <si>
    <t>助人數量</t>
    <phoneticPr fontId="2" type="noConversion"/>
  </si>
  <si>
    <t>比賽人數</t>
    <phoneticPr fontId="2" type="noConversion"/>
  </si>
  <si>
    <t>團隊總分</t>
    <phoneticPr fontId="2" type="noConversion"/>
  </si>
  <si>
    <t>備註</t>
    <phoneticPr fontId="2" type="noConversion"/>
  </si>
  <si>
    <t>一個不尋常的小鎮</t>
    <phoneticPr fontId="2" type="noConversion"/>
  </si>
  <si>
    <t>協力領袖</t>
    <phoneticPr fontId="2" type="noConversion"/>
  </si>
  <si>
    <t>悠然小鎮</t>
    <phoneticPr fontId="2" type="noConversion"/>
  </si>
  <si>
    <t>長老</t>
    <phoneticPr fontId="2" type="noConversion"/>
  </si>
  <si>
    <t>協力領袖</t>
    <phoneticPr fontId="2" type="noConversion"/>
  </si>
  <si>
    <t>小豬豬</t>
    <phoneticPr fontId="2" type="noConversion"/>
  </si>
  <si>
    <t>長老</t>
    <phoneticPr fontId="2" type="noConversion"/>
  </si>
  <si>
    <t>協力領袖</t>
    <phoneticPr fontId="2" type="noConversion"/>
  </si>
  <si>
    <t>Township開心</t>
    <phoneticPr fontId="2" type="noConversion"/>
  </si>
  <si>
    <t>成員</t>
    <phoneticPr fontId="2" type="noConversion"/>
  </si>
  <si>
    <t>長老</t>
    <phoneticPr fontId="2" type="noConversion"/>
  </si>
  <si>
    <t>鳳凰山莊</t>
    <phoneticPr fontId="2" type="noConversion"/>
  </si>
  <si>
    <t>首領</t>
    <phoneticPr fontId="2" type="noConversion"/>
  </si>
  <si>
    <t>天府之國</t>
    <phoneticPr fontId="2" type="noConversion"/>
  </si>
  <si>
    <t>成員</t>
    <phoneticPr fontId="2" type="noConversion"/>
  </si>
  <si>
    <t>蘭東之夢</t>
    <phoneticPr fontId="2" type="noConversion"/>
  </si>
  <si>
    <t>長老</t>
    <phoneticPr fontId="2" type="noConversion"/>
  </si>
  <si>
    <t>成員</t>
    <phoneticPr fontId="2" type="noConversion"/>
  </si>
  <si>
    <t>成員</t>
    <phoneticPr fontId="2" type="noConversion"/>
  </si>
  <si>
    <t>睡睡小鎮</t>
    <phoneticPr fontId="2" type="noConversion"/>
  </si>
  <si>
    <t>夢玥城</t>
    <phoneticPr fontId="2" type="noConversion"/>
  </si>
  <si>
    <t>佳佳小鎮</t>
    <phoneticPr fontId="2" type="noConversion"/>
  </si>
  <si>
    <t>長老</t>
    <phoneticPr fontId="2" type="noConversion"/>
  </si>
  <si>
    <t>蘇蘇的魔法城堡</t>
    <phoneticPr fontId="2" type="noConversion"/>
  </si>
  <si>
    <t>協力領袖</t>
    <phoneticPr fontId="2" type="noConversion"/>
  </si>
  <si>
    <t>悠然小鎮</t>
    <phoneticPr fontId="2" type="noConversion"/>
  </si>
  <si>
    <t>協力領袖</t>
    <phoneticPr fontId="2" type="noConversion"/>
  </si>
  <si>
    <t>小豬豬</t>
    <phoneticPr fontId="2" type="noConversion"/>
  </si>
  <si>
    <t>佳佳小鎮</t>
    <phoneticPr fontId="2" type="noConversion"/>
  </si>
  <si>
    <t>蘭東之夢</t>
    <phoneticPr fontId="2" type="noConversion"/>
  </si>
  <si>
    <t>天府之國</t>
    <phoneticPr fontId="2" type="noConversion"/>
  </si>
  <si>
    <t>夢玥城</t>
    <phoneticPr fontId="2" type="noConversion"/>
  </si>
  <si>
    <t>鳳凰山莊</t>
    <phoneticPr fontId="2" type="noConversion"/>
  </si>
  <si>
    <t>蘇蘇的魔法城堡</t>
    <phoneticPr fontId="2" type="noConversion"/>
  </si>
  <si>
    <t>一個不尋常的小鎮</t>
    <phoneticPr fontId="2" type="noConversion"/>
  </si>
  <si>
    <t>蔡家坡鎮</t>
    <phoneticPr fontId="2" type="noConversion"/>
  </si>
  <si>
    <t>成員</t>
    <phoneticPr fontId="2" type="noConversion"/>
  </si>
  <si>
    <t>首領</t>
    <phoneticPr fontId="2" type="noConversion"/>
  </si>
  <si>
    <t>Township開心</t>
    <phoneticPr fontId="2" type="noConversion"/>
  </si>
  <si>
    <t>天府之國</t>
    <phoneticPr fontId="2" type="noConversion"/>
  </si>
  <si>
    <t>陳家莊</t>
    <phoneticPr fontId="2" type="noConversion"/>
  </si>
  <si>
    <t>睡睡小鎮</t>
    <phoneticPr fontId="2" type="noConversion"/>
  </si>
  <si>
    <t>蘇蘇的魔法城堡</t>
    <phoneticPr fontId="2" type="noConversion"/>
  </si>
  <si>
    <t>小豬豬</t>
    <phoneticPr fontId="2" type="noConversion"/>
  </si>
  <si>
    <t>蔡家坡鎮</t>
    <phoneticPr fontId="2" type="noConversion"/>
  </si>
  <si>
    <t>天府之國</t>
    <phoneticPr fontId="2" type="noConversion"/>
  </si>
  <si>
    <t>陳家莊</t>
    <phoneticPr fontId="2" type="noConversion"/>
  </si>
  <si>
    <t>佳佳小鎮</t>
    <phoneticPr fontId="2" type="noConversion"/>
  </si>
  <si>
    <t>悠然小鎮</t>
    <phoneticPr fontId="2" type="noConversion"/>
  </si>
  <si>
    <t>蔡家坡鎮</t>
    <phoneticPr fontId="2" type="noConversion"/>
  </si>
  <si>
    <t>協力領袖</t>
    <phoneticPr fontId="2" type="noConversion"/>
  </si>
  <si>
    <t>首領</t>
    <phoneticPr fontId="2" type="noConversion"/>
  </si>
  <si>
    <t>悠然小鎮</t>
    <phoneticPr fontId="2" type="noConversion"/>
  </si>
  <si>
    <t>開心</t>
    <phoneticPr fontId="2" type="noConversion"/>
  </si>
  <si>
    <t>協力領袖</t>
    <phoneticPr fontId="2" type="noConversion"/>
  </si>
  <si>
    <t>開心</t>
    <phoneticPr fontId="2" type="noConversion"/>
  </si>
  <si>
    <t>鳳凰山莊</t>
    <phoneticPr fontId="2" type="noConversion"/>
  </si>
  <si>
    <t>協力領袖</t>
    <phoneticPr fontId="2" type="noConversion"/>
  </si>
  <si>
    <t>成員</t>
    <phoneticPr fontId="2" type="noConversion"/>
  </si>
  <si>
    <t>首領</t>
    <phoneticPr fontId="2" type="noConversion"/>
  </si>
  <si>
    <t>協力領袖</t>
    <phoneticPr fontId="2" type="noConversion"/>
  </si>
  <si>
    <t>協力領袖</t>
    <phoneticPr fontId="2" type="noConversion"/>
  </si>
  <si>
    <t>成員</t>
    <phoneticPr fontId="2" type="noConversion"/>
  </si>
  <si>
    <t>Township可哥村</t>
    <phoneticPr fontId="2" type="noConversion"/>
  </si>
  <si>
    <t>不尋常</t>
    <phoneticPr fontId="2" type="noConversion"/>
  </si>
  <si>
    <t>樂樂</t>
    <phoneticPr fontId="2" type="noConversion"/>
  </si>
  <si>
    <t>可哥村</t>
    <phoneticPr fontId="2" type="noConversion"/>
  </si>
  <si>
    <t>長老</t>
    <phoneticPr fontId="2" type="noConversion"/>
  </si>
  <si>
    <t>長老</t>
    <phoneticPr fontId="2" type="noConversion"/>
  </si>
  <si>
    <t>可哥村</t>
    <phoneticPr fontId="2" type="noConversion"/>
  </si>
  <si>
    <t>蘭東之夢</t>
    <phoneticPr fontId="2" type="noConversion"/>
  </si>
  <si>
    <t>成員</t>
    <phoneticPr fontId="2" type="noConversion"/>
  </si>
  <si>
    <t>平均分數之平均</t>
    <phoneticPr fontId="2" type="noConversion"/>
  </si>
  <si>
    <t>悠然小鎮</t>
    <phoneticPr fontId="2" type="noConversion"/>
  </si>
  <si>
    <t>退團</t>
    <phoneticPr fontId="2" type="noConversion"/>
  </si>
  <si>
    <t>人均分數:</t>
    <phoneticPr fontId="2" type="noConversion"/>
  </si>
  <si>
    <t>重新比賽</t>
    <phoneticPr fontId="2" type="noConversion"/>
  </si>
  <si>
    <t>新成員</t>
    <phoneticPr fontId="2" type="noConversion"/>
  </si>
  <si>
    <t>新成員</t>
    <phoneticPr fontId="2" type="noConversion"/>
  </si>
  <si>
    <t>退團</t>
    <phoneticPr fontId="2" type="noConversion"/>
  </si>
  <si>
    <t>文文小鎮</t>
    <phoneticPr fontId="2" type="noConversion"/>
  </si>
  <si>
    <t>兔子的豬圈</t>
    <phoneticPr fontId="2" type="noConversion"/>
  </si>
  <si>
    <t>人均分數:</t>
    <phoneticPr fontId="2" type="noConversion"/>
  </si>
  <si>
    <t>喵女村莊</t>
    <phoneticPr fontId="2" type="noConversion"/>
  </si>
  <si>
    <t>大如東</t>
    <phoneticPr fontId="2" type="noConversion"/>
  </si>
  <si>
    <t>兔子的豬圈</t>
    <phoneticPr fontId="2" type="noConversion"/>
  </si>
  <si>
    <t>悠然小鎮</t>
    <phoneticPr fontId="2" type="noConversion"/>
  </si>
  <si>
    <t>首領</t>
    <phoneticPr fontId="2" type="noConversion"/>
  </si>
  <si>
    <t>喵女村莊</t>
    <phoneticPr fontId="2" type="noConversion"/>
  </si>
  <si>
    <t>大如東</t>
    <phoneticPr fontId="2" type="noConversion"/>
  </si>
  <si>
    <t>樂樂</t>
    <phoneticPr fontId="2" type="noConversion"/>
  </si>
  <si>
    <t>平均等級:</t>
    <phoneticPr fontId="2" type="noConversion"/>
  </si>
  <si>
    <t>Andrew 安卓小鎮</t>
    <phoneticPr fontId="2" type="noConversion"/>
  </si>
  <si>
    <t>首領</t>
    <phoneticPr fontId="2" type="noConversion"/>
  </si>
  <si>
    <t>最佳團隊總分:</t>
    <phoneticPr fontId="2" type="noConversion"/>
  </si>
  <si>
    <t>文文小鎮</t>
    <phoneticPr fontId="2" type="noConversion"/>
  </si>
  <si>
    <t>請假</t>
    <phoneticPr fontId="2" type="noConversion"/>
  </si>
  <si>
    <t>Candy 的夢想國度</t>
    <phoneticPr fontId="2" type="noConversion"/>
  </si>
  <si>
    <t>安安 (安鈺)</t>
    <phoneticPr fontId="2" type="noConversion"/>
  </si>
  <si>
    <t>人均分數:</t>
    <phoneticPr fontId="2" type="noConversion"/>
  </si>
  <si>
    <t>冰幻古鎮</t>
    <phoneticPr fontId="2" type="noConversion"/>
  </si>
  <si>
    <t>安卓小鎮 (Andrew)</t>
    <phoneticPr fontId="2" type="noConversion"/>
  </si>
  <si>
    <t>平均參賽次數:</t>
    <phoneticPr fontId="2" type="noConversion"/>
  </si>
  <si>
    <t>樂意小鎮 (野孩子)</t>
    <phoneticPr fontId="2" type="noConversion"/>
  </si>
  <si>
    <t>Candy 的夢想國度 (Candy)</t>
    <phoneticPr fontId="2" type="noConversion"/>
  </si>
  <si>
    <t>開心 (Yap)</t>
    <phoneticPr fontId="2" type="noConversion"/>
  </si>
  <si>
    <t>本次未記分</t>
    <phoneticPr fontId="2" type="noConversion"/>
  </si>
  <si>
    <t>大如東 (煒煒)</t>
    <phoneticPr fontId="2" type="noConversion"/>
  </si>
  <si>
    <t>不參賽</t>
    <phoneticPr fontId="2" type="noConversion"/>
  </si>
  <si>
    <t>不參賽</t>
    <phoneticPr fontId="2" type="noConversion"/>
  </si>
  <si>
    <t>安安 (安鈺)</t>
    <phoneticPr fontId="2" type="noConversion"/>
  </si>
  <si>
    <t>安卓小鎮 (Andrew)</t>
    <phoneticPr fontId="2" type="noConversion"/>
  </si>
  <si>
    <t>平均參賽次數:</t>
    <phoneticPr fontId="2" type="noConversion"/>
  </si>
  <si>
    <t>Candy 的夢想國度 (Candy)</t>
    <phoneticPr fontId="2" type="noConversion"/>
  </si>
  <si>
    <t>開心 (Yap)</t>
    <phoneticPr fontId="2" type="noConversion"/>
  </si>
  <si>
    <t>薇薇安小鎮</t>
    <phoneticPr fontId="2" type="noConversion"/>
  </si>
  <si>
    <t>最佳團隊總分:</t>
    <phoneticPr fontId="2" type="noConversion"/>
  </si>
  <si>
    <t>平均參賽次數:</t>
    <phoneticPr fontId="2" type="noConversion"/>
  </si>
  <si>
    <t>樂意小鎮 (野孩子)</t>
    <phoneticPr fontId="2" type="noConversion"/>
  </si>
  <si>
    <t>開心 (Yap)</t>
    <phoneticPr fontId="2" type="noConversion"/>
  </si>
  <si>
    <t>大如東 (煒煒)</t>
    <phoneticPr fontId="2" type="noConversion"/>
  </si>
  <si>
    <t>長老</t>
    <phoneticPr fontId="2" type="noConversion"/>
  </si>
  <si>
    <t>團隊總分標準:</t>
    <phoneticPr fontId="2" type="noConversion"/>
  </si>
  <si>
    <t>航航媽媽</t>
    <phoneticPr fontId="2" type="noConversion"/>
  </si>
  <si>
    <t>奈何小鎮</t>
    <phoneticPr fontId="2" type="noConversion"/>
  </si>
  <si>
    <t>安安 (安鈺) *</t>
    <phoneticPr fontId="2" type="noConversion"/>
  </si>
  <si>
    <t>平均等級:</t>
    <phoneticPr fontId="2" type="noConversion"/>
  </si>
  <si>
    <t>悠然小鎮 *</t>
    <phoneticPr fontId="2" type="noConversion"/>
  </si>
  <si>
    <t>安卓小鎮 (Andrew) *</t>
    <phoneticPr fontId="2" type="noConversion"/>
  </si>
  <si>
    <t>皇家(奕榮) **</t>
    <phoneticPr fontId="2" type="noConversion"/>
  </si>
  <si>
    <t>航航媽媽 *</t>
    <phoneticPr fontId="2" type="noConversion"/>
  </si>
  <si>
    <t>大如東 (煒煒) *</t>
    <phoneticPr fontId="2" type="noConversion"/>
  </si>
  <si>
    <t>奈何小鎮 *</t>
    <phoneticPr fontId="2" type="noConversion"/>
  </si>
  <si>
    <t>薇薇安小鎮(薇薇) *</t>
    <phoneticPr fontId="2" type="noConversion"/>
  </si>
  <si>
    <t>安卓小鎮 (Andrew) *</t>
    <phoneticPr fontId="2" type="noConversion"/>
  </si>
  <si>
    <t>文文小鎮</t>
    <phoneticPr fontId="2" type="noConversion"/>
  </si>
  <si>
    <t>皇家(奕榮) **</t>
    <phoneticPr fontId="2" type="noConversion"/>
  </si>
  <si>
    <t>航航媽媽 *</t>
    <phoneticPr fontId="2" type="noConversion"/>
  </si>
  <si>
    <t>成員</t>
    <phoneticPr fontId="2" type="noConversion"/>
  </si>
  <si>
    <t>奈何小鎮 *</t>
    <phoneticPr fontId="2" type="noConversion"/>
  </si>
  <si>
    <t>安鈺</t>
    <phoneticPr fontId="2" type="noConversion"/>
  </si>
  <si>
    <t>微信/臉書</t>
    <phoneticPr fontId="2" type="noConversion"/>
  </si>
  <si>
    <t>水月灣</t>
    <phoneticPr fontId="2" type="noConversion"/>
  </si>
  <si>
    <t>尋夢園</t>
    <phoneticPr fontId="2" type="noConversion"/>
  </si>
  <si>
    <t>T懸霜飛</t>
    <phoneticPr fontId="2" type="noConversion"/>
  </si>
  <si>
    <t>樂意小鎮</t>
    <phoneticPr fontId="2" type="noConversion"/>
  </si>
  <si>
    <t>_航航媽媽</t>
    <phoneticPr fontId="2" type="noConversion"/>
  </si>
  <si>
    <t>奕榮</t>
    <phoneticPr fontId="2" type="noConversion"/>
  </si>
  <si>
    <t>臉書</t>
    <phoneticPr fontId="2" type="noConversion"/>
  </si>
  <si>
    <t>天使語</t>
    <phoneticPr fontId="2" type="noConversion"/>
  </si>
  <si>
    <t>小愛鬱</t>
    <phoneticPr fontId="2" type="noConversion"/>
  </si>
  <si>
    <t>用戶5709557593</t>
    <phoneticPr fontId="2" type="noConversion"/>
  </si>
  <si>
    <t>微信/臉書</t>
    <phoneticPr fontId="2" type="noConversion"/>
  </si>
  <si>
    <t>周季煒波</t>
    <phoneticPr fontId="2" type="noConversion"/>
  </si>
  <si>
    <t>臘蘭果果</t>
    <phoneticPr fontId="2" type="noConversion"/>
  </si>
  <si>
    <t>寶兒426</t>
    <phoneticPr fontId="2" type="noConversion"/>
  </si>
  <si>
    <t>顏小珍</t>
    <phoneticPr fontId="2" type="noConversion"/>
  </si>
  <si>
    <t>臺北幫幫忙</t>
    <phoneticPr fontId="2" type="noConversion"/>
  </si>
  <si>
    <t>T懸霜飛</t>
    <phoneticPr fontId="2" type="noConversion"/>
  </si>
  <si>
    <t>桔梗2 陳</t>
    <phoneticPr fontId="2" type="noConversion"/>
  </si>
  <si>
    <t>團隊總分標準:</t>
    <phoneticPr fontId="2" type="noConversion"/>
  </si>
  <si>
    <t>樂意小鎮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</si>
  <si>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</si>
  <si>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</si>
  <si>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</si>
  <si>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</si>
  <si>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</t>
    <phoneticPr fontId="2" type="noConversion"/>
  </si>
  <si>
    <t>奕榮</t>
    <phoneticPr fontId="2" type="noConversion"/>
  </si>
  <si>
    <t>臉書</t>
    <phoneticPr fontId="2" type="noConversion"/>
  </si>
  <si>
    <t>協力領袖</t>
    <phoneticPr fontId="2" type="noConversion"/>
  </si>
  <si>
    <t>奈何小鎮</t>
    <phoneticPr fontId="2" type="noConversion"/>
  </si>
  <si>
    <t>用戶5709557593</t>
    <phoneticPr fontId="2" type="noConversion"/>
  </si>
  <si>
    <t>大如東</t>
    <phoneticPr fontId="2" type="noConversion"/>
  </si>
  <si>
    <t>臘蘭果果</t>
    <phoneticPr fontId="2" type="noConversion"/>
  </si>
  <si>
    <t>寶兒426</t>
    <phoneticPr fontId="2" type="noConversion"/>
  </si>
  <si>
    <t>微信/臉書</t>
    <phoneticPr fontId="2" type="noConversion"/>
  </si>
  <si>
    <t>顏小珍</t>
    <phoneticPr fontId="2" type="noConversion"/>
  </si>
  <si>
    <t>和家小鎮(大大拿)</t>
    <phoneticPr fontId="2" type="noConversion"/>
  </si>
  <si>
    <t>和家小鎮(大大拿)</t>
    <phoneticPr fontId="2" type="noConversion"/>
  </si>
  <si>
    <t>臺北幫幫忙</t>
    <phoneticPr fontId="2" type="noConversion"/>
  </si>
  <si>
    <t>長者</t>
    <phoneticPr fontId="2" type="noConversion"/>
  </si>
  <si>
    <t>人均分數:</t>
    <phoneticPr fontId="2" type="noConversion"/>
  </si>
  <si>
    <t>平均等級:</t>
    <phoneticPr fontId="2" type="noConversion"/>
  </si>
  <si>
    <t>T懸霜飛</t>
    <phoneticPr fontId="2" type="noConversion"/>
  </si>
  <si>
    <t>桔梗2 陳</t>
    <phoneticPr fontId="2" type="noConversion"/>
  </si>
  <si>
    <t>樂意小鎮</t>
    <phoneticPr fontId="2" type="noConversion"/>
  </si>
  <si>
    <t>平均參賽次數:</t>
    <phoneticPr fontId="2" type="noConversion"/>
  </si>
  <si>
    <t>航航媽媽</t>
    <phoneticPr fontId="2" type="noConversion"/>
  </si>
  <si>
    <t>_航航媽媽</t>
    <phoneticPr fontId="2" type="noConversion"/>
  </si>
  <si>
    <t>天使語</t>
    <phoneticPr fontId="2" type="noConversion"/>
  </si>
  <si>
    <t>小愛鬱</t>
    <phoneticPr fontId="2" type="noConversion"/>
  </si>
  <si>
    <t>開心小鎮</t>
    <phoneticPr fontId="2" type="noConversion"/>
  </si>
  <si>
    <t>臉書</t>
    <phoneticPr fontId="2" type="noConversion"/>
  </si>
  <si>
    <t>奈何小鎮</t>
    <phoneticPr fontId="2" type="noConversion"/>
  </si>
  <si>
    <t>用戶5709557593</t>
    <phoneticPr fontId="2" type="noConversion"/>
  </si>
  <si>
    <t>寶兒426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</si>
  <si>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</si>
  <si>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</si>
  <si>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</si>
  <si>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安鈺</t>
    <phoneticPr fontId="2" type="noConversion"/>
  </si>
  <si>
    <t>桔梗2 陳</t>
    <phoneticPr fontId="2" type="noConversion"/>
  </si>
  <si>
    <t>天使語</t>
    <phoneticPr fontId="2" type="noConversion"/>
  </si>
  <si>
    <t>開心小鎮</t>
    <phoneticPr fontId="2" type="noConversion"/>
  </si>
  <si>
    <t>周季煒波</t>
    <phoneticPr fontId="2" type="noConversion"/>
  </si>
  <si>
    <t>老大的鹿港小鎮</t>
    <phoneticPr fontId="2" type="noConversion"/>
  </si>
  <si>
    <t>臺北幫幫忙</t>
    <phoneticPr fontId="2" type="noConversion"/>
  </si>
  <si>
    <t>領袖</t>
    <phoneticPr fontId="2" type="noConversion"/>
  </si>
  <si>
    <t>周季煒波</t>
    <phoneticPr fontId="2" type="noConversion"/>
  </si>
  <si>
    <t>團隊總分標準:</t>
    <phoneticPr fontId="2" type="noConversion"/>
  </si>
  <si>
    <t>_航航媽媽</t>
    <phoneticPr fontId="2" type="noConversion"/>
  </si>
  <si>
    <t>臘蘭果果</t>
    <phoneticPr fontId="2" type="noConversion"/>
  </si>
  <si>
    <t>哆啦小鎮</t>
    <phoneticPr fontId="2" type="noConversion"/>
  </si>
  <si>
    <t>花花綠綠</t>
    <phoneticPr fontId="2" type="noConversion"/>
  </si>
  <si>
    <t>花花綠綠</t>
    <phoneticPr fontId="2" type="noConversion"/>
  </si>
  <si>
    <t>成員</t>
    <phoneticPr fontId="2" type="noConversion"/>
  </si>
  <si>
    <t>臺北幫幫忙</t>
    <phoneticPr fontId="2" type="noConversion"/>
  </si>
  <si>
    <t>尋夢園</t>
    <phoneticPr fontId="2" type="noConversion"/>
  </si>
  <si>
    <t>T懸霜飛</t>
    <phoneticPr fontId="2" type="noConversion"/>
  </si>
  <si>
    <t>平均等級:</t>
    <phoneticPr fontId="2" type="noConversion"/>
  </si>
  <si>
    <t>團隊總分標準:</t>
    <phoneticPr fontId="2" type="noConversion"/>
  </si>
  <si>
    <t>小愛鬱</t>
    <phoneticPr fontId="2" type="noConversion"/>
  </si>
  <si>
    <t>臉書</t>
    <phoneticPr fontId="2" type="noConversion"/>
  </si>
  <si>
    <t>和家小鎮</t>
    <phoneticPr fontId="2" type="noConversion"/>
  </si>
  <si>
    <t>和家小鎮</t>
    <phoneticPr fontId="2" type="noConversion"/>
  </si>
  <si>
    <t>如園</t>
    <phoneticPr fontId="2" type="noConversion"/>
  </si>
  <si>
    <t>花花綠綠</t>
    <phoneticPr fontId="2" type="noConversion"/>
  </si>
  <si>
    <t>周季煒波</t>
    <phoneticPr fontId="2" type="noConversion"/>
  </si>
  <si>
    <t>多彩鳳梨</t>
    <phoneticPr fontId="2" type="noConversion"/>
  </si>
  <si>
    <t>臉書</t>
    <phoneticPr fontId="2" type="noConversion"/>
  </si>
  <si>
    <t>周季煒波</t>
    <phoneticPr fontId="2" type="noConversion"/>
  </si>
  <si>
    <t>臘蘭果果</t>
    <phoneticPr fontId="2" type="noConversion"/>
  </si>
  <si>
    <t>多彩鳳梨</t>
    <phoneticPr fontId="2" type="noConversion"/>
  </si>
  <si>
    <t>可樂鎮</t>
    <phoneticPr fontId="2" type="noConversion"/>
  </si>
  <si>
    <t>[可樂19]</t>
    <phoneticPr fontId="2" type="noConversion"/>
  </si>
  <si>
    <t>T懸霜飛</t>
    <phoneticPr fontId="2" type="noConversion"/>
  </si>
  <si>
    <t>天使語</t>
    <phoneticPr fontId="2" type="noConversion"/>
  </si>
  <si>
    <t>小愛鬱</t>
    <phoneticPr fontId="2" type="noConversion"/>
  </si>
  <si>
    <t>臘蘭果果</t>
    <phoneticPr fontId="2" type="noConversion"/>
  </si>
  <si>
    <t>多彩鳳梨</t>
    <phoneticPr fontId="2" type="noConversion"/>
  </si>
  <si>
    <t>微信/臉書</t>
    <phoneticPr fontId="2" type="noConversion"/>
  </si>
  <si>
    <t>花花綠綠</t>
    <phoneticPr fontId="2" type="noConversion"/>
  </si>
  <si>
    <t>[可樂19]</t>
    <phoneticPr fontId="2" type="noConversion"/>
  </si>
  <si>
    <t>夢幽谷</t>
    <phoneticPr fontId="2" type="noConversion"/>
  </si>
  <si>
    <t>平均等級:</t>
    <phoneticPr fontId="2" type="noConversion"/>
  </si>
  <si>
    <t>廣廣小鎮</t>
    <phoneticPr fontId="2" type="noConversion"/>
  </si>
  <si>
    <t>成員</t>
    <phoneticPr fontId="2" type="noConversion"/>
  </si>
  <si>
    <t>用戶5709557593</t>
    <phoneticPr fontId="2" type="noConversion"/>
  </si>
  <si>
    <t>奕榮</t>
    <phoneticPr fontId="2" type="noConversion"/>
  </si>
  <si>
    <t>臺北幫幫忙</t>
    <phoneticPr fontId="2" type="noConversion"/>
  </si>
  <si>
    <t>領袖</t>
    <phoneticPr fontId="2" type="noConversion"/>
  </si>
  <si>
    <t>花花綠綠</t>
    <phoneticPr fontId="2" type="noConversion"/>
  </si>
  <si>
    <t>寻梦园</t>
    <phoneticPr fontId="2" type="noConversion"/>
  </si>
  <si>
    <t>航航妈妈</t>
    <phoneticPr fontId="2" type="noConversion"/>
  </si>
  <si>
    <t>梦想小镇丫头</t>
    <phoneticPr fontId="2" type="noConversion"/>
  </si>
  <si>
    <t>Ken哥乐园</t>
    <phoneticPr fontId="2" type="noConversion"/>
  </si>
  <si>
    <t>多彩凤梨</t>
    <phoneticPr fontId="2" type="noConversion"/>
  </si>
  <si>
    <t>_航航妈妈</t>
    <phoneticPr fontId="2" type="noConversion"/>
  </si>
  <si>
    <t>小爱郁</t>
    <phoneticPr fontId="2" type="noConversion"/>
  </si>
  <si>
    <t>T悬霜飞</t>
    <phoneticPr fontId="2" type="noConversion"/>
  </si>
  <si>
    <t>腊兰果果</t>
    <phoneticPr fontId="2" type="noConversion"/>
  </si>
  <si>
    <t>和家小镇</t>
    <phoneticPr fontId="2" type="noConversion"/>
  </si>
  <si>
    <t>[可乐19]</t>
    <phoneticPr fontId="2" type="noConversion"/>
  </si>
  <si>
    <t>猪の猪</t>
    <phoneticPr fontId="2" type="noConversion"/>
  </si>
  <si>
    <t>可乐镇(薇薇安)</t>
    <phoneticPr fontId="2" type="noConversion"/>
  </si>
  <si>
    <r>
      <t>湖州(Summer</t>
    </r>
    <r>
      <rPr>
        <sz val="11"/>
        <color theme="1"/>
        <rFont val="新細明體"/>
        <family val="2"/>
        <charset val="134"/>
        <scheme val="minor"/>
      </rPr>
      <t>Dream</t>
    </r>
    <r>
      <rPr>
        <sz val="11"/>
        <color theme="1"/>
        <rFont val="新細明體"/>
        <family val="2"/>
        <charset val="134"/>
        <scheme val="minor"/>
      </rPr>
      <t>)</t>
    </r>
    <phoneticPr fontId="2" type="noConversion"/>
  </si>
  <si>
    <r>
      <t>A</t>
    </r>
    <r>
      <rPr>
        <sz val="11"/>
        <color theme="1"/>
        <rFont val="新細明體"/>
        <family val="2"/>
        <charset val="134"/>
        <scheme val="minor"/>
      </rPr>
      <t>nitaLi</t>
    </r>
    <phoneticPr fontId="2" type="noConversion"/>
  </si>
  <si>
    <r>
      <t>V</t>
    </r>
    <r>
      <rPr>
        <sz val="11"/>
        <color theme="1"/>
        <rFont val="新細明體"/>
        <family val="2"/>
        <charset val="134"/>
        <scheme val="minor"/>
      </rPr>
      <t>ergola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</si>
  <si>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</si>
  <si>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r>
      <t>安ち</t>
    </r>
    <r>
      <rPr>
        <sz val="9"/>
        <color theme="1"/>
        <rFont val="新細明體"/>
        <family val="2"/>
        <charset val="134"/>
        <scheme val="minor"/>
      </rPr>
      <t>や</t>
    </r>
    <r>
      <rPr>
        <sz val="11"/>
        <color theme="1"/>
        <rFont val="新細明體"/>
        <family val="2"/>
        <charset val="134"/>
        <scheme val="minor"/>
      </rPr>
      <t>ん</t>
    </r>
    <phoneticPr fontId="2" type="noConversion"/>
  </si>
  <si>
    <t>夢幽谷</t>
    <phoneticPr fontId="2" type="noConversion"/>
  </si>
  <si>
    <t>寻梦园</t>
    <phoneticPr fontId="2" type="noConversion"/>
  </si>
  <si>
    <t>桔梗2</t>
    <phoneticPr fontId="2" type="noConversion"/>
  </si>
  <si>
    <t>廣廣小鎮</t>
    <phoneticPr fontId="2" type="noConversion"/>
  </si>
  <si>
    <t>在</t>
    <phoneticPr fontId="2" type="noConversion"/>
  </si>
  <si>
    <t>雪花鎮</t>
    <phoneticPr fontId="2" type="noConversion"/>
  </si>
  <si>
    <t>油饼的邨子</t>
    <phoneticPr fontId="2" type="noConversion"/>
  </si>
  <si>
    <t>无排名</t>
    <phoneticPr fontId="2" type="noConversion"/>
  </si>
  <si>
    <t>在</t>
    <phoneticPr fontId="2" type="noConversion"/>
  </si>
  <si>
    <t>梦想小镇丫头</t>
    <phoneticPr fontId="2" type="noConversion"/>
  </si>
  <si>
    <t>猪の猪</t>
    <phoneticPr fontId="2" type="noConversion"/>
  </si>
  <si>
    <t>成员</t>
    <phoneticPr fontId="2" type="noConversion"/>
  </si>
  <si>
    <t>town ship</t>
    <phoneticPr fontId="2" type="noConversion"/>
  </si>
  <si>
    <t>高贵大方镇</t>
    <phoneticPr fontId="2" type="noConversion"/>
  </si>
  <si>
    <t>望尼古镇</t>
    <phoneticPr fontId="2" type="noConversion"/>
  </si>
  <si>
    <t>Sweetdaffy</t>
    <phoneticPr fontId="2" type="noConversion"/>
  </si>
  <si>
    <t>成员</t>
    <phoneticPr fontId="2" type="noConversion"/>
  </si>
  <si>
    <t>长老</t>
    <phoneticPr fontId="2" type="noConversion"/>
  </si>
  <si>
    <t>梦幻</t>
    <phoneticPr fontId="2" type="noConversion"/>
  </si>
  <si>
    <t>我的家乡 黎虚小镇</t>
    <phoneticPr fontId="2" type="noConversion"/>
  </si>
  <si>
    <t>崔胖塔top</t>
    <phoneticPr fontId="2" type="noConversion"/>
  </si>
  <si>
    <t>Facebook</t>
    <phoneticPr fontId="2" type="noConversion"/>
  </si>
  <si>
    <t>阿班的家乡</t>
    <phoneticPr fontId="2" type="noConversion"/>
  </si>
  <si>
    <t>艾格</t>
    <phoneticPr fontId="2" type="noConversion"/>
  </si>
  <si>
    <t>A(天母)</t>
    <phoneticPr fontId="2" type="noConversion"/>
  </si>
  <si>
    <t>家乡 黎虚小镇</t>
    <phoneticPr fontId="2" type="noConversion"/>
  </si>
  <si>
    <t>無排名</t>
    <phoneticPr fontId="2" type="noConversion"/>
  </si>
  <si>
    <t>BiBi</t>
    <phoneticPr fontId="2" type="noConversion"/>
  </si>
  <si>
    <r>
      <t>B</t>
    </r>
    <r>
      <rPr>
        <b/>
        <sz val="11"/>
        <color rgb="FF00B050"/>
        <rFont val="微软雅黑"/>
        <family val="2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</si>
  <si>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</si>
  <si>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</si>
  <si>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r>
      <t>B</t>
    </r>
    <r>
      <rPr>
        <sz val="11"/>
        <rFont val="微软雅黑"/>
        <family val="2"/>
        <charset val="134"/>
      </rPr>
      <t>iBi</t>
    </r>
    <phoneticPr fontId="2" type="noConversion"/>
  </si>
  <si>
    <t>力力群</t>
    <phoneticPr fontId="2" type="noConversion"/>
  </si>
  <si>
    <t>力力群</t>
    <phoneticPr fontId="2" type="noConversion"/>
  </si>
  <si>
    <t>花想镇</t>
    <phoneticPr fontId="2" type="noConversion"/>
  </si>
  <si>
    <t>成员</t>
    <phoneticPr fontId="2" type="noConversion"/>
  </si>
  <si>
    <t>一仝小镇</t>
    <phoneticPr fontId="2" type="noConversion"/>
  </si>
  <si>
    <t>彼岸岛</t>
    <phoneticPr fontId="2" type="noConversion"/>
  </si>
  <si>
    <t>猪猪</t>
    <phoneticPr fontId="2" type="noConversion"/>
  </si>
  <si>
    <t>猪の猪</t>
    <phoneticPr fontId="2" type="noConversion"/>
  </si>
  <si>
    <t>山霸王</t>
    <phoneticPr fontId="2" type="noConversion"/>
  </si>
  <si>
    <t>请假</t>
    <phoneticPr fontId="2" type="noConversion"/>
  </si>
  <si>
    <t>未达标</t>
    <phoneticPr fontId="2" type="noConversion"/>
  </si>
  <si>
    <t>没做任务，踢出</t>
    <phoneticPr fontId="2" type="noConversion"/>
  </si>
  <si>
    <t>Happy Farm</t>
    <phoneticPr fontId="2" type="noConversion"/>
  </si>
  <si>
    <t>花想镇</t>
    <phoneticPr fontId="2" type="noConversion"/>
  </si>
  <si>
    <t>PC Town 211</t>
    <phoneticPr fontId="2" type="noConversion"/>
  </si>
  <si>
    <t>沐沐</t>
    <phoneticPr fontId="2" type="noConversion"/>
  </si>
  <si>
    <t>明月清风</t>
    <phoneticPr fontId="2" type="noConversion"/>
  </si>
  <si>
    <t>成员</t>
    <phoneticPr fontId="2" type="noConversion"/>
  </si>
  <si>
    <t>沐沐</t>
    <phoneticPr fontId="2" type="noConversion"/>
  </si>
  <si>
    <t>明月清风</t>
    <phoneticPr fontId="2" type="noConversion"/>
  </si>
  <si>
    <t>PC Town 211</t>
    <phoneticPr fontId="2" type="noConversion"/>
  </si>
  <si>
    <t>Happy Farm</t>
    <phoneticPr fontId="2" type="noConversion"/>
  </si>
  <si>
    <t>Seung Ri</t>
    <phoneticPr fontId="2" type="noConversion"/>
  </si>
  <si>
    <t>Seung Ri</t>
    <phoneticPr fontId="2" type="noConversion"/>
  </si>
  <si>
    <t>Happy Farm</t>
    <phoneticPr fontId="2" type="noConversion"/>
  </si>
  <si>
    <t>和家(大大拿)</t>
    <phoneticPr fontId="2" type="noConversion"/>
  </si>
  <si>
    <t>老大的九份老街</t>
    <phoneticPr fontId="2" type="noConversion"/>
  </si>
  <si>
    <t>花花綠綠</t>
    <phoneticPr fontId="2" type="noConversion"/>
  </si>
  <si>
    <t>山大王</t>
    <phoneticPr fontId="2" type="noConversion"/>
  </si>
  <si>
    <t>Madu &amp; Racun</t>
    <phoneticPr fontId="2" type="noConversion"/>
  </si>
  <si>
    <r>
      <t>下午(Peipei</t>
    </r>
    <r>
      <rPr>
        <sz val="11"/>
        <color theme="1"/>
        <rFont val="微软雅黑"/>
        <family val="2"/>
        <charset val="134"/>
      </rPr>
      <t>)</t>
    </r>
    <phoneticPr fontId="2" type="noConversion"/>
  </si>
  <si>
    <t>趙妍</t>
    <phoneticPr fontId="2" type="noConversion"/>
  </si>
  <si>
    <t>Root</t>
    <phoneticPr fontId="2" type="noConversion"/>
  </si>
  <si>
    <t>甜橙</t>
    <phoneticPr fontId="2" type="noConversion"/>
  </si>
  <si>
    <t>H</t>
    <phoneticPr fontId="2" type="noConversion"/>
  </si>
  <si>
    <t>次數</t>
    <phoneticPr fontId="2" type="noConversion"/>
  </si>
  <si>
    <t>小鬼</t>
    <phoneticPr fontId="2" type="noConversion"/>
  </si>
  <si>
    <t>Sally</t>
    <phoneticPr fontId="2" type="noConversion"/>
  </si>
  <si>
    <t>果丹尼</t>
    <phoneticPr fontId="2" type="noConversion"/>
  </si>
  <si>
    <t>億元山莊</t>
    <phoneticPr fontId="2" type="noConversion"/>
  </si>
  <si>
    <t>KingKosm</t>
    <phoneticPr fontId="2" type="noConversion"/>
  </si>
  <si>
    <t>Kelvin's Town</t>
    <phoneticPr fontId="2" type="noConversion"/>
  </si>
  <si>
    <t>夢之旅</t>
    <phoneticPr fontId="2" type="noConversion"/>
  </si>
  <si>
    <t>丹妮兒小鎮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</si>
</sst>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176" formatCode="_ * #,##0.00_ ;_ * \-#,##0.00_ ;_ * &quot;-&quot;??_ ;_ @_ "/>
    <numFmt numFmtId="177" formatCode="_ * #,##0_ ;_ * \-#,##0_ ;_ * &quot;-&quot;??_ ;_ @_ "/>
    <numFmt numFmtId="178" formatCode="[$-F400]h:mm:ss\ AM/PM"/>
    <numFmt numFmtId="179" formatCode="h:mm:ss;@"/>
    <numFmt numFmtId="180" formatCode="#,##0_ "/>
    <numFmt numFmtId="181" formatCode="#,##0.00_ ;[Red]\-#,##0.00\ "/>
    <numFmt numFmtId="182" formatCode="&quot;删&quot;&quot;除&quot;&quot;任&quot;&quot;务&quot;\ 0\ &quot;个&quot;"/>
    <numFmt numFmtId="183" formatCode="#,##0_ ;[Red]\-#,##0\ "/>
  </numFmts>
  <fonts count="74">
    <font>
      <sz val="11"/>
      <color theme="1"/>
      <name val="新細明體"/>
      <family val="2"/>
      <charset val="134"/>
      <scheme val="minor"/>
    </font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b/>
      <sz val="11"/>
      <color theme="8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</font>
    <font>
      <b/>
      <sz val="11"/>
      <color rgb="FF00B050"/>
      <name val="微软雅黑"/>
      <family val="2"/>
      <charset val="134"/>
    </font>
    <font>
      <b/>
      <sz val="11"/>
      <color rgb="FF00B050"/>
      <name val="微软雅黑"/>
      <family val="2"/>
    </font>
    <font>
      <b/>
      <sz val="11"/>
      <color theme="9"/>
      <name val="微软雅黑"/>
      <family val="2"/>
      <charset val="134"/>
    </font>
    <font>
      <b/>
      <sz val="11"/>
      <color theme="9"/>
      <name val="微软雅黑"/>
      <family val="2"/>
    </font>
    <font>
      <sz val="11"/>
      <color theme="8"/>
      <name val="微软雅黑"/>
      <family val="2"/>
      <charset val="134"/>
    </font>
    <font>
      <sz val="11"/>
      <color theme="8"/>
      <name val="微软雅黑"/>
      <family val="2"/>
    </font>
    <font>
      <sz val="11"/>
      <name val="微软雅黑"/>
      <family val="2"/>
      <charset val="134"/>
    </font>
    <font>
      <sz val="11"/>
      <name val="微软雅黑"/>
      <family val="2"/>
    </font>
    <font>
      <sz val="11"/>
      <color rgb="FFFF0000"/>
      <name val="微软雅黑"/>
      <family val="2"/>
      <charset val="134"/>
    </font>
    <font>
      <sz val="11"/>
      <color rgb="FFFF0000"/>
      <name val="微软雅黑"/>
      <family val="2"/>
    </font>
    <font>
      <b/>
      <sz val="11"/>
      <color theme="8"/>
      <name val="微软雅黑"/>
      <family val="2"/>
    </font>
    <font>
      <sz val="11"/>
      <color rgb="FF7030A0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0070C0"/>
      <name val="微软雅黑"/>
      <family val="2"/>
      <charset val="134"/>
    </font>
    <font>
      <b/>
      <i/>
      <sz val="11"/>
      <color rgb="FF7030A0"/>
      <name val="微软雅黑"/>
      <family val="2"/>
      <charset val="134"/>
    </font>
    <font>
      <sz val="11"/>
      <color rgb="FF0070C0"/>
      <name val="微软雅黑"/>
      <family val="2"/>
      <charset val="134"/>
    </font>
    <font>
      <sz val="11"/>
      <color rgb="FF00B050"/>
      <name val="微软雅黑"/>
      <family val="2"/>
      <charset val="134"/>
    </font>
    <font>
      <sz val="11"/>
      <color rgb="FF00B050"/>
      <name val="微软雅黑"/>
      <family val="2"/>
    </font>
    <font>
      <sz val="9"/>
      <color theme="1"/>
      <name val="新細明體"/>
      <family val="2"/>
      <charset val="134"/>
      <scheme val="minor"/>
    </font>
    <font>
      <b/>
      <i/>
      <sz val="11"/>
      <color rgb="FF0070C0"/>
      <name val="微软雅黑"/>
      <family val="2"/>
      <charset val="134"/>
    </font>
    <font>
      <b/>
      <sz val="11"/>
      <color rgb="FF0070C0"/>
      <name val="微软雅黑"/>
      <family val="2"/>
    </font>
    <font>
      <sz val="11"/>
      <color theme="1"/>
      <name val="微软雅黑"/>
      <family val="2"/>
    </font>
    <font>
      <b/>
      <sz val="11"/>
      <color rgb="FF006699"/>
      <name val="微软雅黑"/>
      <family val="2"/>
      <charset val="134"/>
    </font>
    <font>
      <b/>
      <sz val="11"/>
      <color rgb="FF00B0F0"/>
      <name val="微软雅黑"/>
      <family val="2"/>
      <charset val="134"/>
    </font>
    <font>
      <b/>
      <sz val="11"/>
      <color theme="4"/>
      <name val="微软雅黑"/>
      <family val="2"/>
      <charset val="134"/>
    </font>
    <font>
      <b/>
      <sz val="11"/>
      <color theme="4"/>
      <name val="微软雅黑"/>
      <family val="2"/>
    </font>
    <font>
      <b/>
      <sz val="11"/>
      <color theme="0"/>
      <name val="微软雅黑"/>
      <family val="2"/>
      <charset val="134"/>
    </font>
    <font>
      <b/>
      <sz val="11"/>
      <color rgb="FFFFFF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i/>
      <sz val="11"/>
      <color rgb="FFFF0000"/>
      <name val="微软雅黑"/>
      <family val="2"/>
      <charset val="134"/>
    </font>
    <font>
      <b/>
      <i/>
      <sz val="11"/>
      <color theme="0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b/>
      <sz val="11"/>
      <color theme="8"/>
      <name val="微软雅黑"/>
      <family val="2"/>
      <charset val="134"/>
    </font>
    <font>
      <b/>
      <sz val="11"/>
      <color theme="9"/>
      <name val="微软雅黑"/>
      <family val="2"/>
      <charset val="134"/>
    </font>
    <font>
      <sz val="9"/>
      <name val="新細明體"/>
      <family val="3"/>
      <charset val="136"/>
      <scheme val="minor"/>
    </font>
    <font>
      <b/>
      <sz val="11"/>
      <color theme="4" tint="-0.249977111117893"/>
      <name val="微软雅黑"/>
      <family val="2"/>
      <charset val="134"/>
    </font>
    <font>
      <b/>
      <sz val="11"/>
      <color theme="4" tint="-0.249977111117893"/>
      <name val="微软雅黑"/>
      <family val="2"/>
    </font>
    <font>
      <b/>
      <sz val="11"/>
      <color rgb="FFFF0000"/>
      <name val="微软雅黑"/>
      <family val="2"/>
      <charset val="134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細明體"/>
      <family val="3"/>
      <charset val="136"/>
    </font>
    <font>
      <b/>
      <sz val="11"/>
      <color rgb="FF00B050"/>
      <name val="微软雅黑"/>
      <family val="2"/>
      <charset val="134"/>
    </font>
    <font>
      <b/>
      <sz val="11"/>
      <color theme="9" tint="-0.499984740745262"/>
      <name val="微软雅黑"/>
    </font>
    <font>
      <b/>
      <sz val="11"/>
      <color rgb="FFFF0000"/>
      <name val="微软雅黑"/>
    </font>
    <font>
      <b/>
      <sz val="11"/>
      <color theme="9" tint="-0.499984740745262"/>
      <name val="微软雅黑"/>
      <family val="2"/>
    </font>
    <font>
      <b/>
      <sz val="11"/>
      <color theme="4" tint="-0.499984740745262"/>
      <name val="微软雅黑"/>
    </font>
    <font>
      <b/>
      <sz val="11"/>
      <color theme="8"/>
      <name val="微软雅黑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6666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4EFCE"/>
        <bgColor indexed="64"/>
      </patternFill>
    </fill>
    <fill>
      <patternFill patternType="solid">
        <fgColor rgb="FFB5A57F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3">
    <xf numFmtId="178" fontId="0" fillId="0" borderId="0">
      <alignment vertical="center"/>
    </xf>
    <xf numFmtId="176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</cellStyleXfs>
  <cellXfs count="450">
    <xf numFmtId="178" fontId="0" fillId="0" borderId="0" xfId="0">
      <alignment vertical="center"/>
    </xf>
    <xf numFmtId="178" fontId="3" fillId="0" borderId="0" xfId="0" applyFont="1">
      <alignment vertical="center"/>
    </xf>
    <xf numFmtId="14" fontId="3" fillId="0" borderId="0" xfId="0" applyNumberFormat="1" applyFont="1">
      <alignment vertical="center"/>
    </xf>
    <xf numFmtId="176" fontId="3" fillId="0" borderId="0" xfId="1" applyFont="1">
      <alignment vertical="center"/>
    </xf>
    <xf numFmtId="176" fontId="3" fillId="0" borderId="0" xfId="0" applyNumberFormat="1" applyFont="1">
      <alignment vertical="center"/>
    </xf>
    <xf numFmtId="177" fontId="3" fillId="0" borderId="0" xfId="1" applyNumberFormat="1" applyFont="1">
      <alignment vertical="center"/>
    </xf>
    <xf numFmtId="178" fontId="5" fillId="3" borderId="0" xfId="0" applyFont="1" applyFill="1">
      <alignment vertical="center"/>
    </xf>
    <xf numFmtId="176" fontId="5" fillId="3" borderId="0" xfId="1" applyFont="1" applyFill="1">
      <alignment vertical="center"/>
    </xf>
    <xf numFmtId="177" fontId="5" fillId="3" borderId="0" xfId="1" applyNumberFormat="1" applyFont="1" applyFill="1">
      <alignment vertical="center"/>
    </xf>
    <xf numFmtId="10" fontId="3" fillId="0" borderId="0" xfId="2" applyNumberFormat="1" applyFont="1">
      <alignment vertical="center"/>
    </xf>
    <xf numFmtId="46" fontId="3" fillId="0" borderId="0" xfId="0" applyNumberFormat="1" applyFont="1">
      <alignment vertical="center"/>
    </xf>
    <xf numFmtId="178" fontId="5" fillId="3" borderId="0" xfId="0" applyNumberFormat="1" applyFont="1" applyFill="1">
      <alignment vertical="center"/>
    </xf>
    <xf numFmtId="21" fontId="3" fillId="0" borderId="0" xfId="0" applyNumberFormat="1" applyFont="1">
      <alignment vertical="center"/>
    </xf>
    <xf numFmtId="177" fontId="5" fillId="3" borderId="0" xfId="1" applyNumberFormat="1" applyFont="1" applyFill="1" applyAlignment="1">
      <alignment horizontal="center" vertical="center"/>
    </xf>
    <xf numFmtId="177" fontId="3" fillId="0" borderId="0" xfId="1" applyNumberFormat="1" applyFont="1" applyAlignment="1">
      <alignment horizontal="center" vertical="center"/>
    </xf>
    <xf numFmtId="179" fontId="5" fillId="3" borderId="0" xfId="0" applyNumberFormat="1" applyFont="1" applyFill="1">
      <alignment vertical="center"/>
    </xf>
    <xf numFmtId="179" fontId="3" fillId="0" borderId="0" xfId="0" applyNumberFormat="1" applyFont="1">
      <alignment vertical="center"/>
    </xf>
    <xf numFmtId="176" fontId="3" fillId="2" borderId="0" xfId="0" applyNumberFormat="1" applyFont="1" applyFill="1">
      <alignment vertical="center"/>
    </xf>
    <xf numFmtId="176" fontId="3" fillId="4" borderId="0" xfId="0" applyNumberFormat="1" applyFont="1" applyFill="1">
      <alignment vertical="center"/>
    </xf>
    <xf numFmtId="176" fontId="3" fillId="5" borderId="0" xfId="0" applyNumberFormat="1" applyFont="1" applyFill="1">
      <alignment vertical="center"/>
    </xf>
    <xf numFmtId="176" fontId="3" fillId="6" borderId="0" xfId="0" applyNumberFormat="1" applyFont="1" applyFill="1">
      <alignment vertical="center"/>
    </xf>
    <xf numFmtId="176" fontId="3" fillId="7" borderId="0" xfId="0" applyNumberFormat="1" applyFont="1" applyFill="1">
      <alignment vertical="center"/>
    </xf>
    <xf numFmtId="176" fontId="8" fillId="0" borderId="0" xfId="0" applyNumberFormat="1" applyFont="1">
      <alignment vertical="center"/>
    </xf>
    <xf numFmtId="176" fontId="9" fillId="4" borderId="1" xfId="0" applyNumberFormat="1" applyFont="1" applyFill="1" applyBorder="1">
      <alignment vertical="center"/>
    </xf>
    <xf numFmtId="176" fontId="9" fillId="2" borderId="1" xfId="0" applyNumberFormat="1" applyFont="1" applyFill="1" applyBorder="1">
      <alignment vertical="center"/>
    </xf>
    <xf numFmtId="176" fontId="9" fillId="7" borderId="1" xfId="0" applyNumberFormat="1" applyFont="1" applyFill="1" applyBorder="1">
      <alignment vertical="center"/>
    </xf>
    <xf numFmtId="14" fontId="3" fillId="8" borderId="0" xfId="0" applyNumberFormat="1" applyFont="1" applyFill="1">
      <alignment vertical="center"/>
    </xf>
    <xf numFmtId="177" fontId="3" fillId="8" borderId="0" xfId="1" applyNumberFormat="1" applyFont="1" applyFill="1">
      <alignment vertical="center"/>
    </xf>
    <xf numFmtId="178" fontId="3" fillId="8" borderId="0" xfId="0" applyFont="1" applyFill="1">
      <alignment vertical="center"/>
    </xf>
    <xf numFmtId="176" fontId="3" fillId="8" borderId="0" xfId="1" applyFont="1" applyFill="1">
      <alignment vertical="center"/>
    </xf>
    <xf numFmtId="176" fontId="3" fillId="6" borderId="0" xfId="0" applyNumberFormat="1" applyFont="1" applyFill="1" applyBorder="1">
      <alignment vertical="center"/>
    </xf>
    <xf numFmtId="176" fontId="3" fillId="5" borderId="1" xfId="0" applyNumberFormat="1" applyFont="1" applyFill="1" applyBorder="1">
      <alignment vertical="center"/>
    </xf>
    <xf numFmtId="177" fontId="3" fillId="8" borderId="0" xfId="1" applyNumberFormat="1" applyFont="1" applyFill="1" applyAlignment="1">
      <alignment horizontal="center" vertical="center"/>
    </xf>
    <xf numFmtId="178" fontId="4" fillId="8" borderId="1" xfId="0" applyFont="1" applyFill="1" applyBorder="1">
      <alignment vertical="center"/>
    </xf>
    <xf numFmtId="176" fontId="3" fillId="8" borderId="0" xfId="0" applyNumberFormat="1" applyFont="1" applyFill="1">
      <alignment vertical="center"/>
    </xf>
    <xf numFmtId="14" fontId="3" fillId="9" borderId="0" xfId="0" applyNumberFormat="1" applyFont="1" applyFill="1">
      <alignment vertical="center"/>
    </xf>
    <xf numFmtId="177" fontId="3" fillId="9" borderId="0" xfId="1" applyNumberFormat="1" applyFont="1" applyFill="1">
      <alignment vertical="center"/>
    </xf>
    <xf numFmtId="178" fontId="3" fillId="9" borderId="0" xfId="0" applyFont="1" applyFill="1">
      <alignment vertical="center"/>
    </xf>
    <xf numFmtId="176" fontId="3" fillId="9" borderId="0" xfId="1" applyFont="1" applyFill="1">
      <alignment vertical="center"/>
    </xf>
    <xf numFmtId="177" fontId="3" fillId="9" borderId="0" xfId="1" applyNumberFormat="1" applyFont="1" applyFill="1" applyAlignment="1">
      <alignment horizontal="center" vertical="center"/>
    </xf>
    <xf numFmtId="178" fontId="4" fillId="9" borderId="1" xfId="0" applyFont="1" applyFill="1" applyBorder="1">
      <alignment vertical="center"/>
    </xf>
    <xf numFmtId="176" fontId="3" fillId="9" borderId="0" xfId="0" applyNumberFormat="1" applyFont="1" applyFill="1">
      <alignment vertical="center"/>
    </xf>
    <xf numFmtId="177" fontId="4" fillId="0" borderId="0" xfId="1" applyNumberFormat="1" applyFont="1">
      <alignment vertical="center"/>
    </xf>
    <xf numFmtId="178" fontId="11" fillId="8" borderId="0" xfId="0" applyFont="1" applyFill="1">
      <alignment vertical="center"/>
    </xf>
    <xf numFmtId="177" fontId="11" fillId="8" borderId="0" xfId="1" applyNumberFormat="1" applyFont="1" applyFill="1">
      <alignment vertical="center"/>
    </xf>
    <xf numFmtId="177" fontId="5" fillId="3" borderId="0" xfId="1" applyNumberFormat="1" applyFont="1" applyFill="1" applyAlignment="1">
      <alignment vertical="center"/>
    </xf>
    <xf numFmtId="178" fontId="5" fillId="3" borderId="0" xfId="0" applyFont="1" applyFill="1" applyAlignment="1">
      <alignment vertical="center"/>
    </xf>
    <xf numFmtId="178" fontId="5" fillId="0" borderId="0" xfId="0" applyFont="1" applyAlignment="1">
      <alignment vertical="center"/>
    </xf>
    <xf numFmtId="178" fontId="5" fillId="3" borderId="0" xfId="0" applyFont="1" applyFill="1" applyAlignment="1">
      <alignment horizontal="center" vertical="center"/>
    </xf>
    <xf numFmtId="10" fontId="5" fillId="3" borderId="0" xfId="2" applyNumberFormat="1" applyFont="1" applyFill="1" applyAlignment="1">
      <alignment horizontal="center" vertical="center"/>
    </xf>
    <xf numFmtId="178" fontId="10" fillId="3" borderId="0" xfId="0" applyFont="1" applyFill="1" applyAlignment="1">
      <alignment horizontal="center" vertical="center"/>
    </xf>
    <xf numFmtId="177" fontId="7" fillId="0" borderId="0" xfId="1" applyNumberFormat="1" applyFont="1">
      <alignment vertical="center"/>
    </xf>
    <xf numFmtId="177" fontId="5" fillId="11" borderId="0" xfId="1" applyNumberFormat="1" applyFont="1" applyFill="1">
      <alignment vertical="center"/>
    </xf>
    <xf numFmtId="178" fontId="3" fillId="12" borderId="0" xfId="0" applyFont="1" applyFill="1" applyAlignment="1">
      <alignment horizontal="center" vertical="center"/>
    </xf>
    <xf numFmtId="178" fontId="3" fillId="0" borderId="0" xfId="0" applyFont="1" applyAlignment="1">
      <alignment horizontal="center" vertical="center"/>
    </xf>
    <xf numFmtId="178" fontId="3" fillId="13" borderId="0" xfId="0" applyFont="1" applyFill="1" applyAlignment="1">
      <alignment horizontal="center" vertical="center"/>
    </xf>
    <xf numFmtId="178" fontId="3" fillId="14" borderId="0" xfId="0" applyFont="1" applyFill="1" applyAlignment="1">
      <alignment horizontal="center" vertical="center"/>
    </xf>
    <xf numFmtId="178" fontId="3" fillId="0" borderId="0" xfId="0" applyFont="1" applyAlignment="1">
      <alignment horizontal="right" vertical="center"/>
    </xf>
    <xf numFmtId="177" fontId="5" fillId="15" borderId="0" xfId="1" applyNumberFormat="1" applyFont="1" applyFill="1">
      <alignment vertical="center"/>
    </xf>
    <xf numFmtId="178" fontId="12" fillId="3" borderId="0" xfId="0" applyFont="1" applyFill="1">
      <alignment vertical="center"/>
    </xf>
    <xf numFmtId="177" fontId="12" fillId="3" borderId="0" xfId="1" applyNumberFormat="1" applyFont="1" applyFill="1">
      <alignment vertical="center"/>
    </xf>
    <xf numFmtId="177" fontId="13" fillId="3" borderId="0" xfId="1" applyNumberFormat="1" applyFont="1" applyFill="1">
      <alignment vertical="center"/>
    </xf>
    <xf numFmtId="176" fontId="13" fillId="3" borderId="0" xfId="1" applyFont="1" applyFill="1">
      <alignment vertical="center"/>
    </xf>
    <xf numFmtId="178" fontId="14" fillId="0" borderId="0" xfId="0" applyFont="1" applyFill="1">
      <alignment vertical="center"/>
    </xf>
    <xf numFmtId="14" fontId="14" fillId="8" borderId="0" xfId="0" applyNumberFormat="1" applyFont="1" applyFill="1">
      <alignment vertical="center"/>
    </xf>
    <xf numFmtId="177" fontId="14" fillId="8" borderId="0" xfId="1" applyNumberFormat="1" applyFont="1" applyFill="1">
      <alignment vertical="center"/>
    </xf>
    <xf numFmtId="178" fontId="14" fillId="8" borderId="0" xfId="0" applyFont="1" applyFill="1">
      <alignment vertical="center"/>
    </xf>
    <xf numFmtId="176" fontId="14" fillId="8" borderId="0" xfId="1" applyFont="1" applyFill="1">
      <alignment vertical="center"/>
    </xf>
    <xf numFmtId="178" fontId="14" fillId="8" borderId="0" xfId="0" quotePrefix="1" applyFont="1" applyFill="1">
      <alignment vertical="center"/>
    </xf>
    <xf numFmtId="14" fontId="14" fillId="8" borderId="2" xfId="0" applyNumberFormat="1" applyFont="1" applyFill="1" applyBorder="1">
      <alignment vertical="center"/>
    </xf>
    <xf numFmtId="177" fontId="14" fillId="8" borderId="2" xfId="1" applyNumberFormat="1" applyFont="1" applyFill="1" applyBorder="1">
      <alignment vertical="center"/>
    </xf>
    <xf numFmtId="178" fontId="15" fillId="8" borderId="2" xfId="0" applyFont="1" applyFill="1" applyBorder="1">
      <alignment vertical="center"/>
    </xf>
    <xf numFmtId="177" fontId="16" fillId="8" borderId="2" xfId="1" applyNumberFormat="1" applyFont="1" applyFill="1" applyBorder="1">
      <alignment vertical="center"/>
    </xf>
    <xf numFmtId="178" fontId="16" fillId="8" borderId="2" xfId="0" applyFont="1" applyFill="1" applyBorder="1">
      <alignment vertical="center"/>
    </xf>
    <xf numFmtId="176" fontId="14" fillId="8" borderId="2" xfId="1" applyFont="1" applyFill="1" applyBorder="1">
      <alignment vertical="center"/>
    </xf>
    <xf numFmtId="178" fontId="14" fillId="8" borderId="2" xfId="0" applyFont="1" applyFill="1" applyBorder="1">
      <alignment vertical="center"/>
    </xf>
    <xf numFmtId="14" fontId="14" fillId="9" borderId="0" xfId="0" applyNumberFormat="1" applyFont="1" applyFill="1">
      <alignment vertical="center"/>
    </xf>
    <xf numFmtId="177" fontId="14" fillId="9" borderId="0" xfId="1" applyNumberFormat="1" applyFont="1" applyFill="1">
      <alignment vertical="center"/>
    </xf>
    <xf numFmtId="178" fontId="14" fillId="9" borderId="0" xfId="0" applyFont="1" applyFill="1">
      <alignment vertical="center"/>
    </xf>
    <xf numFmtId="176" fontId="14" fillId="9" borderId="0" xfId="1" applyFont="1" applyFill="1">
      <alignment vertical="center"/>
    </xf>
    <xf numFmtId="178" fontId="14" fillId="9" borderId="0" xfId="0" quotePrefix="1" applyFont="1" applyFill="1">
      <alignment vertical="center"/>
    </xf>
    <xf numFmtId="177" fontId="14" fillId="9" borderId="0" xfId="1" applyNumberFormat="1" applyFont="1" applyFill="1" applyAlignment="1">
      <alignment horizontal="right" vertical="center"/>
    </xf>
    <xf numFmtId="177" fontId="14" fillId="0" borderId="0" xfId="1" applyNumberFormat="1" applyFont="1" applyFill="1" applyAlignment="1">
      <alignment horizontal="right" vertical="center"/>
    </xf>
    <xf numFmtId="178" fontId="17" fillId="9" borderId="0" xfId="0" applyFont="1" applyFill="1">
      <alignment vertical="center"/>
    </xf>
    <xf numFmtId="177" fontId="18" fillId="9" borderId="0" xfId="1" applyNumberFormat="1" applyFont="1" applyFill="1">
      <alignment vertical="center"/>
    </xf>
    <xf numFmtId="178" fontId="18" fillId="9" borderId="0" xfId="0" applyFont="1" applyFill="1">
      <alignment vertical="center"/>
    </xf>
    <xf numFmtId="14" fontId="14" fillId="9" borderId="2" xfId="0" applyNumberFormat="1" applyFont="1" applyFill="1" applyBorder="1">
      <alignment vertical="center"/>
    </xf>
    <xf numFmtId="177" fontId="14" fillId="9" borderId="2" xfId="1" applyNumberFormat="1" applyFont="1" applyFill="1" applyBorder="1">
      <alignment vertical="center"/>
    </xf>
    <xf numFmtId="178" fontId="15" fillId="9" borderId="2" xfId="0" applyFont="1" applyFill="1" applyBorder="1">
      <alignment vertical="center"/>
    </xf>
    <xf numFmtId="177" fontId="16" fillId="9" borderId="2" xfId="1" applyNumberFormat="1" applyFont="1" applyFill="1" applyBorder="1">
      <alignment vertical="center"/>
    </xf>
    <xf numFmtId="178" fontId="16" fillId="9" borderId="2" xfId="0" applyFont="1" applyFill="1" applyBorder="1">
      <alignment vertical="center"/>
    </xf>
    <xf numFmtId="177" fontId="15" fillId="9" borderId="2" xfId="1" applyNumberFormat="1" applyFont="1" applyFill="1" applyBorder="1">
      <alignment vertical="center"/>
    </xf>
    <xf numFmtId="176" fontId="14" fillId="9" borderId="2" xfId="1" applyFont="1" applyFill="1" applyBorder="1">
      <alignment vertical="center"/>
    </xf>
    <xf numFmtId="178" fontId="14" fillId="9" borderId="2" xfId="0" applyFont="1" applyFill="1" applyBorder="1">
      <alignment vertical="center"/>
    </xf>
    <xf numFmtId="177" fontId="14" fillId="8" borderId="0" xfId="1" applyNumberFormat="1" applyFont="1" applyFill="1" applyAlignment="1">
      <alignment horizontal="right" vertical="center"/>
    </xf>
    <xf numFmtId="178" fontId="17" fillId="8" borderId="0" xfId="0" quotePrefix="1" applyFont="1" applyFill="1">
      <alignment vertical="center"/>
    </xf>
    <xf numFmtId="177" fontId="18" fillId="8" borderId="0" xfId="1" applyNumberFormat="1" applyFont="1" applyFill="1">
      <alignment vertical="center"/>
    </xf>
    <xf numFmtId="178" fontId="18" fillId="8" borderId="0" xfId="0" applyFont="1" applyFill="1">
      <alignment vertical="center"/>
    </xf>
    <xf numFmtId="178" fontId="15" fillId="8" borderId="0" xfId="0" applyFont="1" applyFill="1">
      <alignment vertical="center"/>
    </xf>
    <xf numFmtId="177" fontId="16" fillId="8" borderId="0" xfId="1" applyNumberFormat="1" applyFont="1" applyFill="1">
      <alignment vertical="center"/>
    </xf>
    <xf numFmtId="178" fontId="16" fillId="8" borderId="0" xfId="0" applyFont="1" applyFill="1">
      <alignment vertical="center"/>
    </xf>
    <xf numFmtId="177" fontId="15" fillId="8" borderId="0" xfId="1" applyNumberFormat="1" applyFont="1" applyFill="1">
      <alignment vertical="center"/>
    </xf>
    <xf numFmtId="177" fontId="15" fillId="8" borderId="2" xfId="1" applyNumberFormat="1" applyFont="1" applyFill="1" applyBorder="1">
      <alignment vertical="center"/>
    </xf>
    <xf numFmtId="178" fontId="19" fillId="9" borderId="0" xfId="0" applyFont="1" applyFill="1">
      <alignment vertical="center"/>
    </xf>
    <xf numFmtId="177" fontId="20" fillId="9" borderId="0" xfId="1" applyNumberFormat="1" applyFont="1" applyFill="1">
      <alignment vertical="center"/>
    </xf>
    <xf numFmtId="178" fontId="20" fillId="9" borderId="0" xfId="0" applyFont="1" applyFill="1">
      <alignment vertical="center"/>
    </xf>
    <xf numFmtId="178" fontId="21" fillId="9" borderId="0" xfId="0" applyFont="1" applyFill="1">
      <alignment vertical="center"/>
    </xf>
    <xf numFmtId="177" fontId="22" fillId="9" borderId="0" xfId="1" applyNumberFormat="1" applyFont="1" applyFill="1">
      <alignment vertical="center"/>
    </xf>
    <xf numFmtId="178" fontId="22" fillId="9" borderId="0" xfId="0" applyFont="1" applyFill="1">
      <alignment vertical="center"/>
    </xf>
    <xf numFmtId="178" fontId="23" fillId="8" borderId="0" xfId="0" applyFont="1" applyFill="1">
      <alignment vertical="center"/>
    </xf>
    <xf numFmtId="177" fontId="24" fillId="8" borderId="0" xfId="1" applyNumberFormat="1" applyFont="1" applyFill="1">
      <alignment vertical="center"/>
    </xf>
    <xf numFmtId="178" fontId="24" fillId="8" borderId="0" xfId="0" applyFont="1" applyFill="1">
      <alignment vertical="center"/>
    </xf>
    <xf numFmtId="178" fontId="19" fillId="8" borderId="0" xfId="0" applyFont="1" applyFill="1">
      <alignment vertical="center"/>
    </xf>
    <xf numFmtId="177" fontId="20" fillId="8" borderId="0" xfId="1" applyNumberFormat="1" applyFont="1" applyFill="1">
      <alignment vertical="center"/>
    </xf>
    <xf numFmtId="178" fontId="25" fillId="8" borderId="2" xfId="0" applyFont="1" applyFill="1" applyBorder="1">
      <alignment vertical="center"/>
    </xf>
    <xf numFmtId="177" fontId="26" fillId="8" borderId="2" xfId="1" applyNumberFormat="1" applyFont="1" applyFill="1" applyBorder="1">
      <alignment vertical="center"/>
    </xf>
    <xf numFmtId="178" fontId="26" fillId="8" borderId="2" xfId="0" applyFont="1" applyFill="1" applyBorder="1">
      <alignment vertical="center"/>
    </xf>
    <xf numFmtId="178" fontId="19" fillId="9" borderId="0" xfId="0" quotePrefix="1" applyFont="1" applyFill="1">
      <alignment vertical="center"/>
    </xf>
    <xf numFmtId="178" fontId="23" fillId="9" borderId="0" xfId="0" applyFont="1" applyFill="1">
      <alignment vertical="center"/>
    </xf>
    <xf numFmtId="177" fontId="24" fillId="9" borderId="0" xfId="1" applyNumberFormat="1" applyFont="1" applyFill="1">
      <alignment vertical="center"/>
    </xf>
    <xf numFmtId="178" fontId="24" fillId="9" borderId="0" xfId="0" applyFont="1" applyFill="1">
      <alignment vertical="center"/>
    </xf>
    <xf numFmtId="178" fontId="21" fillId="9" borderId="0" xfId="0" quotePrefix="1" applyFont="1" applyFill="1">
      <alignment vertical="center"/>
    </xf>
    <xf numFmtId="178" fontId="19" fillId="9" borderId="2" xfId="0" quotePrefix="1" applyFont="1" applyFill="1" applyBorder="1">
      <alignment vertical="center"/>
    </xf>
    <xf numFmtId="177" fontId="20" fillId="9" borderId="2" xfId="1" applyNumberFormat="1" applyFont="1" applyFill="1" applyBorder="1">
      <alignment vertical="center"/>
    </xf>
    <xf numFmtId="178" fontId="20" fillId="9" borderId="2" xfId="0" applyFont="1" applyFill="1" applyBorder="1">
      <alignment vertical="center"/>
    </xf>
    <xf numFmtId="178" fontId="23" fillId="8" borderId="0" xfId="0" quotePrefix="1" applyFont="1" applyFill="1">
      <alignment vertical="center"/>
    </xf>
    <xf numFmtId="178" fontId="19" fillId="8" borderId="0" xfId="0" quotePrefix="1" applyFont="1" applyFill="1">
      <alignment vertical="center"/>
    </xf>
    <xf numFmtId="178" fontId="20" fillId="8" borderId="0" xfId="0" applyFont="1" applyFill="1">
      <alignment vertical="center"/>
    </xf>
    <xf numFmtId="178" fontId="25" fillId="8" borderId="0" xfId="0" applyFont="1" applyFill="1">
      <alignment vertical="center"/>
    </xf>
    <xf numFmtId="177" fontId="26" fillId="8" borderId="0" xfId="1" applyNumberFormat="1" applyFont="1" applyFill="1">
      <alignment vertical="center"/>
    </xf>
    <xf numFmtId="178" fontId="26" fillId="8" borderId="0" xfId="0" applyFont="1" applyFill="1">
      <alignment vertical="center"/>
    </xf>
    <xf numFmtId="178" fontId="23" fillId="9" borderId="0" xfId="0" quotePrefix="1" applyFont="1" applyFill="1">
      <alignment vertical="center"/>
    </xf>
    <xf numFmtId="177" fontId="23" fillId="9" borderId="0" xfId="1" applyNumberFormat="1" applyFont="1" applyFill="1">
      <alignment vertical="center"/>
    </xf>
    <xf numFmtId="178" fontId="25" fillId="9" borderId="0" xfId="0" applyFont="1" applyFill="1">
      <alignment vertical="center"/>
    </xf>
    <xf numFmtId="177" fontId="25" fillId="9" borderId="0" xfId="1" applyNumberFormat="1" applyFont="1" applyFill="1">
      <alignment vertical="center"/>
    </xf>
    <xf numFmtId="178" fontId="25" fillId="9" borderId="2" xfId="0" applyFont="1" applyFill="1" applyBorder="1">
      <alignment vertical="center"/>
    </xf>
    <xf numFmtId="177" fontId="25" fillId="9" borderId="2" xfId="1" applyNumberFormat="1" applyFont="1" applyFill="1" applyBorder="1">
      <alignment vertical="center"/>
    </xf>
    <xf numFmtId="177" fontId="23" fillId="8" borderId="0" xfId="1" applyNumberFormat="1" applyFont="1" applyFill="1">
      <alignment vertical="center"/>
    </xf>
    <xf numFmtId="177" fontId="25" fillId="8" borderId="0" xfId="1" applyNumberFormat="1" applyFont="1" applyFill="1">
      <alignment vertical="center"/>
    </xf>
    <xf numFmtId="177" fontId="25" fillId="8" borderId="2" xfId="1" applyNumberFormat="1" applyFont="1" applyFill="1" applyBorder="1">
      <alignment vertical="center"/>
    </xf>
    <xf numFmtId="14" fontId="14" fillId="10" borderId="0" xfId="0" applyNumberFormat="1" applyFont="1" applyFill="1">
      <alignment vertical="center"/>
    </xf>
    <xf numFmtId="177" fontId="14" fillId="10" borderId="0" xfId="1" applyNumberFormat="1" applyFont="1" applyFill="1">
      <alignment vertical="center"/>
    </xf>
    <xf numFmtId="178" fontId="14" fillId="10" borderId="0" xfId="0" applyFont="1" applyFill="1">
      <alignment vertical="center"/>
    </xf>
    <xf numFmtId="176" fontId="14" fillId="10" borderId="0" xfId="1" applyFont="1" applyFill="1">
      <alignment vertical="center"/>
    </xf>
    <xf numFmtId="178" fontId="23" fillId="10" borderId="0" xfId="0" quotePrefix="1" applyFont="1" applyFill="1">
      <alignment vertical="center"/>
    </xf>
    <xf numFmtId="177" fontId="24" fillId="10" borderId="0" xfId="1" applyNumberFormat="1" applyFont="1" applyFill="1">
      <alignment vertical="center"/>
    </xf>
    <xf numFmtId="178" fontId="24" fillId="10" borderId="0" xfId="0" applyFont="1" applyFill="1">
      <alignment vertical="center"/>
    </xf>
    <xf numFmtId="177" fontId="14" fillId="10" borderId="0" xfId="1" applyNumberFormat="1" applyFont="1" applyFill="1" applyAlignment="1">
      <alignment horizontal="right" vertical="center"/>
    </xf>
    <xf numFmtId="177" fontId="23" fillId="10" borderId="0" xfId="1" applyNumberFormat="1" applyFont="1" applyFill="1">
      <alignment vertical="center"/>
    </xf>
    <xf numFmtId="178" fontId="23" fillId="10" borderId="0" xfId="0" applyFont="1" applyFill="1">
      <alignment vertical="center"/>
    </xf>
    <xf numFmtId="178" fontId="17" fillId="10" borderId="0" xfId="0" applyFont="1" applyFill="1">
      <alignment vertical="center"/>
    </xf>
    <xf numFmtId="177" fontId="18" fillId="10" borderId="0" xfId="1" applyNumberFormat="1" applyFont="1" applyFill="1">
      <alignment vertical="center"/>
    </xf>
    <xf numFmtId="178" fontId="15" fillId="10" borderId="0" xfId="0" applyFont="1" applyFill="1">
      <alignment vertical="center"/>
    </xf>
    <xf numFmtId="177" fontId="16" fillId="10" borderId="0" xfId="1" applyNumberFormat="1" applyFont="1" applyFill="1">
      <alignment vertical="center"/>
    </xf>
    <xf numFmtId="178" fontId="16" fillId="10" borderId="0" xfId="0" applyFont="1" applyFill="1">
      <alignment vertical="center"/>
    </xf>
    <xf numFmtId="178" fontId="16" fillId="10" borderId="0" xfId="0" quotePrefix="1" applyFont="1" applyFill="1">
      <alignment vertical="center"/>
    </xf>
    <xf numFmtId="14" fontId="14" fillId="10" borderId="2" xfId="0" applyNumberFormat="1" applyFont="1" applyFill="1" applyBorder="1">
      <alignment vertical="center"/>
    </xf>
    <xf numFmtId="177" fontId="14" fillId="10" borderId="2" xfId="1" applyNumberFormat="1" applyFont="1" applyFill="1" applyBorder="1">
      <alignment vertical="center"/>
    </xf>
    <xf numFmtId="178" fontId="15" fillId="10" borderId="2" xfId="0" applyFont="1" applyFill="1" applyBorder="1">
      <alignment vertical="center"/>
    </xf>
    <xf numFmtId="177" fontId="16" fillId="10" borderId="2" xfId="1" applyNumberFormat="1" applyFont="1" applyFill="1" applyBorder="1">
      <alignment vertical="center"/>
    </xf>
    <xf numFmtId="178" fontId="16" fillId="10" borderId="2" xfId="0" applyFont="1" applyFill="1" applyBorder="1">
      <alignment vertical="center"/>
    </xf>
    <xf numFmtId="176" fontId="14" fillId="10" borderId="2" xfId="1" applyFont="1" applyFill="1" applyBorder="1">
      <alignment vertical="center"/>
    </xf>
    <xf numFmtId="178" fontId="14" fillId="10" borderId="2" xfId="0" applyFont="1" applyFill="1" applyBorder="1">
      <alignment vertical="center"/>
    </xf>
    <xf numFmtId="178" fontId="27" fillId="8" borderId="0" xfId="0" applyFont="1" applyFill="1">
      <alignment vertical="center"/>
    </xf>
    <xf numFmtId="177" fontId="27" fillId="8" borderId="0" xfId="1" applyNumberFormat="1" applyFont="1" applyFill="1">
      <alignment vertical="center"/>
    </xf>
    <xf numFmtId="178" fontId="17" fillId="8" borderId="0" xfId="0" applyFont="1" applyFill="1">
      <alignment vertical="center"/>
    </xf>
    <xf numFmtId="178" fontId="15" fillId="8" borderId="2" xfId="0" quotePrefix="1" applyFont="1" applyFill="1" applyBorder="1">
      <alignment vertical="center"/>
    </xf>
    <xf numFmtId="177" fontId="28" fillId="10" borderId="0" xfId="1" applyNumberFormat="1" applyFont="1" applyFill="1">
      <alignment vertical="center"/>
    </xf>
    <xf numFmtId="177" fontId="15" fillId="10" borderId="0" xfId="1" applyNumberFormat="1" applyFont="1" applyFill="1">
      <alignment vertical="center"/>
    </xf>
    <xf numFmtId="178" fontId="29" fillId="10" borderId="0" xfId="0" applyFont="1" applyFill="1">
      <alignment vertical="center"/>
    </xf>
    <xf numFmtId="177" fontId="29" fillId="10" borderId="0" xfId="1" applyNumberFormat="1" applyFont="1" applyFill="1">
      <alignment vertical="center"/>
    </xf>
    <xf numFmtId="177" fontId="28" fillId="10" borderId="2" xfId="1" applyNumberFormat="1" applyFont="1" applyFill="1" applyBorder="1">
      <alignment vertical="center"/>
    </xf>
    <xf numFmtId="178" fontId="29" fillId="8" borderId="0" xfId="0" applyFont="1" applyFill="1">
      <alignment vertical="center"/>
    </xf>
    <xf numFmtId="177" fontId="29" fillId="8" borderId="0" xfId="1" applyNumberFormat="1" applyFont="1" applyFill="1">
      <alignment vertical="center"/>
    </xf>
    <xf numFmtId="178" fontId="15" fillId="8" borderId="0" xfId="0" quotePrefix="1" applyFont="1" applyFill="1">
      <alignment vertical="center"/>
    </xf>
    <xf numFmtId="177" fontId="17" fillId="8" borderId="0" xfId="1" applyNumberFormat="1" applyFont="1" applyFill="1">
      <alignment vertical="center"/>
    </xf>
    <xf numFmtId="177" fontId="23" fillId="8" borderId="2" xfId="1" applyNumberFormat="1" applyFont="1" applyFill="1" applyBorder="1">
      <alignment vertical="center"/>
    </xf>
    <xf numFmtId="178" fontId="25" fillId="10" borderId="0" xfId="0" applyFont="1" applyFill="1">
      <alignment vertical="center"/>
    </xf>
    <xf numFmtId="177" fontId="25" fillId="10" borderId="0" xfId="1" applyNumberFormat="1" applyFont="1" applyFill="1">
      <alignment vertical="center"/>
    </xf>
    <xf numFmtId="178" fontId="25" fillId="10" borderId="0" xfId="0" quotePrefix="1" applyFont="1" applyFill="1">
      <alignment vertical="center"/>
    </xf>
    <xf numFmtId="178" fontId="29" fillId="10" borderId="2" xfId="0" applyFont="1" applyFill="1" applyBorder="1">
      <alignment vertical="center"/>
    </xf>
    <xf numFmtId="177" fontId="29" fillId="10" borderId="2" xfId="1" applyNumberFormat="1" applyFont="1" applyFill="1" applyBorder="1">
      <alignment vertical="center"/>
    </xf>
    <xf numFmtId="177" fontId="23" fillId="10" borderId="2" xfId="1" applyNumberFormat="1" applyFont="1" applyFill="1" applyBorder="1">
      <alignment vertical="center"/>
    </xf>
    <xf numFmtId="180" fontId="23" fillId="10" borderId="0" xfId="1" applyNumberFormat="1" applyFont="1" applyFill="1">
      <alignment vertical="center"/>
    </xf>
    <xf numFmtId="180" fontId="30" fillId="10" borderId="0" xfId="1" applyNumberFormat="1" applyFont="1" applyFill="1">
      <alignment vertical="center"/>
    </xf>
    <xf numFmtId="181" fontId="31" fillId="10" borderId="0" xfId="1" applyNumberFormat="1" applyFont="1" applyFill="1">
      <alignment vertical="center"/>
    </xf>
    <xf numFmtId="180" fontId="14" fillId="10" borderId="0" xfId="1" applyNumberFormat="1" applyFont="1" applyFill="1">
      <alignment vertical="center"/>
    </xf>
    <xf numFmtId="177" fontId="17" fillId="10" borderId="0" xfId="1" applyNumberFormat="1" applyFont="1" applyFill="1">
      <alignment vertical="center"/>
    </xf>
    <xf numFmtId="178" fontId="25" fillId="10" borderId="2" xfId="0" applyFont="1" applyFill="1" applyBorder="1">
      <alignment vertical="center"/>
    </xf>
    <xf numFmtId="180" fontId="23" fillId="10" borderId="2" xfId="1" applyNumberFormat="1" applyFont="1" applyFill="1" applyBorder="1">
      <alignment vertical="center"/>
    </xf>
    <xf numFmtId="180" fontId="30" fillId="10" borderId="2" xfId="1" applyNumberFormat="1" applyFont="1" applyFill="1" applyBorder="1">
      <alignment vertical="center"/>
    </xf>
    <xf numFmtId="181" fontId="31" fillId="10" borderId="2" xfId="1" applyNumberFormat="1" applyFont="1" applyFill="1" applyBorder="1">
      <alignment vertical="center"/>
    </xf>
    <xf numFmtId="180" fontId="23" fillId="8" borderId="0" xfId="1" applyNumberFormat="1" applyFont="1" applyFill="1">
      <alignment vertical="center"/>
    </xf>
    <xf numFmtId="180" fontId="30" fillId="8" borderId="0" xfId="1" applyNumberFormat="1" applyFont="1" applyFill="1">
      <alignment vertical="center"/>
    </xf>
    <xf numFmtId="181" fontId="31" fillId="8" borderId="0" xfId="1" applyNumberFormat="1" applyFont="1" applyFill="1">
      <alignment vertical="center"/>
    </xf>
    <xf numFmtId="180" fontId="14" fillId="8" borderId="0" xfId="1" applyNumberFormat="1" applyFont="1" applyFill="1">
      <alignment vertical="center"/>
    </xf>
    <xf numFmtId="178" fontId="30" fillId="8" borderId="0" xfId="0" applyFont="1" applyFill="1">
      <alignment vertical="center"/>
    </xf>
    <xf numFmtId="177" fontId="30" fillId="8" borderId="0" xfId="1" applyNumberFormat="1" applyFont="1" applyFill="1">
      <alignment vertical="center"/>
    </xf>
    <xf numFmtId="180" fontId="23" fillId="8" borderId="2" xfId="1" applyNumberFormat="1" applyFont="1" applyFill="1" applyBorder="1">
      <alignment vertical="center"/>
    </xf>
    <xf numFmtId="180" fontId="30" fillId="8" borderId="2" xfId="1" applyNumberFormat="1" applyFont="1" applyFill="1" applyBorder="1">
      <alignment vertical="center"/>
    </xf>
    <xf numFmtId="181" fontId="31" fillId="8" borderId="2" xfId="1" applyNumberFormat="1" applyFont="1" applyFill="1" applyBorder="1">
      <alignment vertical="center"/>
    </xf>
    <xf numFmtId="182" fontId="30" fillId="10" borderId="0" xfId="1" applyNumberFormat="1" applyFont="1" applyFill="1">
      <alignment vertical="center"/>
    </xf>
    <xf numFmtId="178" fontId="30" fillId="10" borderId="0" xfId="0" applyFont="1" applyFill="1">
      <alignment vertical="center"/>
    </xf>
    <xf numFmtId="177" fontId="30" fillId="10" borderId="0" xfId="1" applyNumberFormat="1" applyFont="1" applyFill="1">
      <alignment vertical="center"/>
    </xf>
    <xf numFmtId="178" fontId="17" fillId="10" borderId="0" xfId="0" quotePrefix="1" applyFont="1" applyFill="1">
      <alignment vertical="center"/>
    </xf>
    <xf numFmtId="178" fontId="17" fillId="10" borderId="2" xfId="0" quotePrefix="1" applyFont="1" applyFill="1" applyBorder="1">
      <alignment vertical="center"/>
    </xf>
    <xf numFmtId="177" fontId="17" fillId="10" borderId="2" xfId="1" applyNumberFormat="1" applyFont="1" applyFill="1" applyBorder="1">
      <alignment vertical="center"/>
    </xf>
    <xf numFmtId="178" fontId="17" fillId="10" borderId="2" xfId="0" applyFont="1" applyFill="1" applyBorder="1">
      <alignment vertical="center"/>
    </xf>
    <xf numFmtId="182" fontId="30" fillId="8" borderId="0" xfId="1" applyNumberFormat="1" applyFont="1" applyFill="1">
      <alignment vertical="center"/>
    </xf>
    <xf numFmtId="178" fontId="23" fillId="8" borderId="2" xfId="0" quotePrefix="1" applyFont="1" applyFill="1" applyBorder="1">
      <alignment vertical="center"/>
    </xf>
    <xf numFmtId="178" fontId="23" fillId="8" borderId="2" xfId="0" applyFont="1" applyFill="1" applyBorder="1">
      <alignment vertical="center"/>
    </xf>
    <xf numFmtId="178" fontId="23" fillId="10" borderId="2" xfId="0" quotePrefix="1" applyFont="1" applyFill="1" applyBorder="1">
      <alignment vertical="center"/>
    </xf>
    <xf numFmtId="178" fontId="23" fillId="10" borderId="2" xfId="0" applyFont="1" applyFill="1" applyBorder="1">
      <alignment vertical="center"/>
    </xf>
    <xf numFmtId="180" fontId="25" fillId="8" borderId="0" xfId="1" applyNumberFormat="1" applyFont="1" applyFill="1">
      <alignment vertical="center"/>
    </xf>
    <xf numFmtId="178" fontId="25" fillId="8" borderId="0" xfId="0" quotePrefix="1" applyFont="1" applyFill="1">
      <alignment vertical="center"/>
    </xf>
    <xf numFmtId="183" fontId="31" fillId="10" borderId="0" xfId="1" applyNumberFormat="1" applyFont="1" applyFill="1">
      <alignment vertical="center"/>
    </xf>
    <xf numFmtId="183" fontId="31" fillId="8" borderId="0" xfId="1" applyNumberFormat="1" applyFont="1" applyFill="1">
      <alignment vertical="center"/>
    </xf>
    <xf numFmtId="178" fontId="32" fillId="10" borderId="0" xfId="0" applyFont="1" applyFill="1">
      <alignment vertical="center"/>
    </xf>
    <xf numFmtId="177" fontId="32" fillId="10" borderId="0" xfId="1" applyNumberFormat="1" applyFont="1" applyFill="1">
      <alignment vertical="center"/>
    </xf>
    <xf numFmtId="178" fontId="33" fillId="10" borderId="0" xfId="0" quotePrefix="1" applyFont="1" applyFill="1">
      <alignment vertical="center"/>
    </xf>
    <xf numFmtId="177" fontId="33" fillId="10" borderId="0" xfId="1" applyNumberFormat="1" applyFont="1" applyFill="1">
      <alignment vertical="center"/>
    </xf>
    <xf numFmtId="178" fontId="33" fillId="10" borderId="0" xfId="0" applyFont="1" applyFill="1">
      <alignment vertical="center"/>
    </xf>
    <xf numFmtId="178" fontId="33" fillId="8" borderId="0" xfId="0" applyFont="1" applyFill="1">
      <alignment vertical="center"/>
    </xf>
    <xf numFmtId="177" fontId="33" fillId="8" borderId="0" xfId="1" applyNumberFormat="1" applyFont="1" applyFill="1">
      <alignment vertical="center"/>
    </xf>
    <xf numFmtId="178" fontId="32" fillId="8" borderId="0" xfId="0" applyFont="1" applyFill="1">
      <alignment vertical="center"/>
    </xf>
    <xf numFmtId="177" fontId="32" fillId="8" borderId="0" xfId="1" applyNumberFormat="1" applyFont="1" applyFill="1">
      <alignment vertical="center"/>
    </xf>
    <xf numFmtId="178" fontId="21" fillId="8" borderId="0" xfId="0" quotePrefix="1" applyFont="1" applyFill="1">
      <alignment vertical="center"/>
    </xf>
    <xf numFmtId="177" fontId="21" fillId="8" borderId="0" xfId="1" applyNumberFormat="1" applyFont="1" applyFill="1">
      <alignment vertical="center"/>
    </xf>
    <xf numFmtId="178" fontId="21" fillId="8" borderId="0" xfId="0" applyFont="1" applyFill="1">
      <alignment vertical="center"/>
    </xf>
    <xf numFmtId="180" fontId="25" fillId="10" borderId="0" xfId="1" applyNumberFormat="1" applyFont="1" applyFill="1">
      <alignment vertical="center"/>
    </xf>
    <xf numFmtId="177" fontId="34" fillId="10" borderId="0" xfId="1" applyNumberFormat="1" applyFont="1" applyFill="1">
      <alignment vertical="center"/>
    </xf>
    <xf numFmtId="178" fontId="34" fillId="10" borderId="0" xfId="0" applyFont="1" applyFill="1">
      <alignment vertical="center"/>
    </xf>
    <xf numFmtId="176" fontId="14" fillId="0" borderId="0" xfId="1" applyFont="1" applyFill="1">
      <alignment vertical="center"/>
    </xf>
    <xf numFmtId="14" fontId="14" fillId="10" borderId="6" xfId="0" applyNumberFormat="1" applyFont="1" applyFill="1" applyBorder="1">
      <alignment vertical="center"/>
    </xf>
    <xf numFmtId="177" fontId="14" fillId="10" borderId="6" xfId="1" applyNumberFormat="1" applyFont="1" applyFill="1" applyBorder="1">
      <alignment vertical="center"/>
    </xf>
    <xf numFmtId="178" fontId="23" fillId="10" borderId="6" xfId="0" quotePrefix="1" applyFont="1" applyFill="1" applyBorder="1">
      <alignment vertical="center"/>
    </xf>
    <xf numFmtId="177" fontId="23" fillId="10" borderId="6" xfId="1" applyNumberFormat="1" applyFont="1" applyFill="1" applyBorder="1">
      <alignment vertical="center"/>
    </xf>
    <xf numFmtId="178" fontId="23" fillId="10" borderId="6" xfId="0" applyFont="1" applyFill="1" applyBorder="1">
      <alignment vertical="center"/>
    </xf>
    <xf numFmtId="180" fontId="23" fillId="10" borderId="6" xfId="1" applyNumberFormat="1" applyFont="1" applyFill="1" applyBorder="1">
      <alignment vertical="center"/>
    </xf>
    <xf numFmtId="180" fontId="30" fillId="10" borderId="6" xfId="1" applyNumberFormat="1" applyFont="1" applyFill="1" applyBorder="1">
      <alignment vertical="center"/>
    </xf>
    <xf numFmtId="181" fontId="31" fillId="10" borderId="6" xfId="1" applyNumberFormat="1" applyFont="1" applyFill="1" applyBorder="1">
      <alignment vertical="center"/>
    </xf>
    <xf numFmtId="178" fontId="14" fillId="10" borderId="6" xfId="0" applyFont="1" applyFill="1" applyBorder="1">
      <alignment vertical="center"/>
    </xf>
    <xf numFmtId="181" fontId="36" fillId="8" borderId="0" xfId="1" applyNumberFormat="1" applyFont="1" applyFill="1">
      <alignment vertical="center"/>
    </xf>
    <xf numFmtId="178" fontId="16" fillId="8" borderId="0" xfId="0" quotePrefix="1" applyFont="1" applyFill="1">
      <alignment vertical="center"/>
    </xf>
    <xf numFmtId="178" fontId="23" fillId="8" borderId="0" xfId="0" quotePrefix="1" applyFont="1" applyFill="1" applyBorder="1">
      <alignment vertical="center"/>
    </xf>
    <xf numFmtId="177" fontId="23" fillId="8" borderId="0" xfId="1" applyNumberFormat="1" applyFont="1" applyFill="1" applyBorder="1">
      <alignment vertical="center"/>
    </xf>
    <xf numFmtId="178" fontId="23" fillId="8" borderId="0" xfId="0" applyFont="1" applyFill="1" applyBorder="1">
      <alignment vertical="center"/>
    </xf>
    <xf numFmtId="177" fontId="14" fillId="8" borderId="0" xfId="1" applyNumberFormat="1" applyFont="1" applyFill="1" applyBorder="1">
      <alignment vertical="center"/>
    </xf>
    <xf numFmtId="180" fontId="23" fillId="8" borderId="0" xfId="1" applyNumberFormat="1" applyFont="1" applyFill="1" applyBorder="1">
      <alignment vertical="center"/>
    </xf>
    <xf numFmtId="180" fontId="30" fillId="8" borderId="0" xfId="1" applyNumberFormat="1" applyFont="1" applyFill="1" applyBorder="1">
      <alignment vertical="center"/>
    </xf>
    <xf numFmtId="181" fontId="31" fillId="8" borderId="0" xfId="1" applyNumberFormat="1" applyFont="1" applyFill="1" applyBorder="1">
      <alignment vertical="center"/>
    </xf>
    <xf numFmtId="181" fontId="36" fillId="8" borderId="0" xfId="1" applyNumberFormat="1" applyFont="1" applyFill="1" applyBorder="1">
      <alignment vertical="center"/>
    </xf>
    <xf numFmtId="178" fontId="29" fillId="8" borderId="2" xfId="0" quotePrefix="1" applyFont="1" applyFill="1" applyBorder="1">
      <alignment vertical="center"/>
    </xf>
    <xf numFmtId="177" fontId="29" fillId="8" borderId="2" xfId="1" applyNumberFormat="1" applyFont="1" applyFill="1" applyBorder="1">
      <alignment vertical="center"/>
    </xf>
    <xf numFmtId="178" fontId="29" fillId="8" borderId="2" xfId="0" applyFont="1" applyFill="1" applyBorder="1">
      <alignment vertical="center"/>
    </xf>
    <xf numFmtId="181" fontId="36" fillId="8" borderId="2" xfId="1" applyNumberFormat="1" applyFont="1" applyFill="1" applyBorder="1">
      <alignment vertical="center"/>
    </xf>
    <xf numFmtId="181" fontId="36" fillId="10" borderId="0" xfId="1" applyNumberFormat="1" applyFont="1" applyFill="1">
      <alignment vertical="center"/>
    </xf>
    <xf numFmtId="178" fontId="26" fillId="10" borderId="0" xfId="0" applyFont="1" applyFill="1">
      <alignment vertical="center"/>
    </xf>
    <xf numFmtId="178" fontId="37" fillId="10" borderId="0" xfId="0" applyFont="1" applyFill="1">
      <alignment vertical="center"/>
    </xf>
    <xf numFmtId="177" fontId="19" fillId="10" borderId="0" xfId="1" applyNumberFormat="1" applyFont="1" applyFill="1">
      <alignment vertical="center"/>
    </xf>
    <xf numFmtId="178" fontId="14" fillId="10" borderId="0" xfId="0" quotePrefix="1" applyFont="1" applyFill="1">
      <alignment vertical="center"/>
    </xf>
    <xf numFmtId="178" fontId="26" fillId="10" borderId="0" xfId="0" quotePrefix="1" applyFont="1" applyFill="1">
      <alignment vertical="center"/>
    </xf>
    <xf numFmtId="177" fontId="29" fillId="10" borderId="0" xfId="1" applyNumberFormat="1" applyFont="1" applyFill="1" applyBorder="1">
      <alignment vertical="center"/>
    </xf>
    <xf numFmtId="178" fontId="23" fillId="10" borderId="0" xfId="0" quotePrefix="1" applyFont="1" applyFill="1" applyBorder="1">
      <alignment vertical="center"/>
    </xf>
    <xf numFmtId="178" fontId="23" fillId="10" borderId="0" xfId="0" applyFont="1" applyFill="1" applyBorder="1">
      <alignment vertical="center"/>
    </xf>
    <xf numFmtId="177" fontId="14" fillId="10" borderId="0" xfId="1" applyNumberFormat="1" applyFont="1" applyFill="1" applyBorder="1">
      <alignment vertical="center"/>
    </xf>
    <xf numFmtId="180" fontId="23" fillId="10" borderId="0" xfId="1" applyNumberFormat="1" applyFont="1" applyFill="1" applyBorder="1">
      <alignment vertical="center"/>
    </xf>
    <xf numFmtId="180" fontId="30" fillId="10" borderId="0" xfId="1" applyNumberFormat="1" applyFont="1" applyFill="1" applyBorder="1">
      <alignment vertical="center"/>
    </xf>
    <xf numFmtId="181" fontId="31" fillId="10" borderId="0" xfId="1" applyNumberFormat="1" applyFont="1" applyFill="1" applyBorder="1">
      <alignment vertical="center"/>
    </xf>
    <xf numFmtId="181" fontId="36" fillId="10" borderId="0" xfId="1" applyNumberFormat="1" applyFont="1" applyFill="1" applyBorder="1">
      <alignment vertical="center"/>
    </xf>
    <xf numFmtId="177" fontId="23" fillId="10" borderId="0" xfId="1" applyNumberFormat="1" applyFont="1" applyFill="1" applyBorder="1">
      <alignment vertical="center"/>
    </xf>
    <xf numFmtId="178" fontId="25" fillId="10" borderId="0" xfId="0" quotePrefix="1" applyFont="1" applyFill="1" applyBorder="1">
      <alignment vertical="center"/>
    </xf>
    <xf numFmtId="178" fontId="26" fillId="10" borderId="0" xfId="0" quotePrefix="1" applyFont="1" applyFill="1" applyBorder="1">
      <alignment vertical="center"/>
    </xf>
    <xf numFmtId="178" fontId="29" fillId="10" borderId="2" xfId="0" quotePrefix="1" applyFont="1" applyFill="1" applyBorder="1">
      <alignment vertical="center"/>
    </xf>
    <xf numFmtId="178" fontId="38" fillId="10" borderId="2" xfId="0" applyFont="1" applyFill="1" applyBorder="1">
      <alignment vertical="center"/>
    </xf>
    <xf numFmtId="181" fontId="36" fillId="10" borderId="2" xfId="1" applyNumberFormat="1" applyFont="1" applyFill="1" applyBorder="1">
      <alignment vertical="center"/>
    </xf>
    <xf numFmtId="178" fontId="37" fillId="8" borderId="0" xfId="0" applyFont="1" applyFill="1">
      <alignment vertical="center"/>
    </xf>
    <xf numFmtId="177" fontId="19" fillId="8" borderId="0" xfId="1" applyNumberFormat="1" applyFont="1" applyFill="1">
      <alignment vertical="center"/>
    </xf>
    <xf numFmtId="177" fontId="29" fillId="8" borderId="0" xfId="1" applyNumberFormat="1" applyFont="1" applyFill="1" applyBorder="1">
      <alignment vertical="center"/>
    </xf>
    <xf numFmtId="178" fontId="38" fillId="8" borderId="2" xfId="0" applyFont="1" applyFill="1" applyBorder="1">
      <alignment vertical="center"/>
    </xf>
    <xf numFmtId="14" fontId="28" fillId="10" borderId="0" xfId="0" applyNumberFormat="1" applyFont="1" applyFill="1">
      <alignment vertical="center"/>
    </xf>
    <xf numFmtId="178" fontId="39" fillId="10" borderId="0" xfId="0" quotePrefix="1" applyFont="1" applyFill="1">
      <alignment vertical="center"/>
    </xf>
    <xf numFmtId="178" fontId="39" fillId="10" borderId="0" xfId="0" applyFont="1" applyFill="1">
      <alignment vertical="center"/>
    </xf>
    <xf numFmtId="14" fontId="28" fillId="10" borderId="2" xfId="0" applyNumberFormat="1" applyFont="1" applyFill="1" applyBorder="1">
      <alignment vertical="center"/>
    </xf>
    <xf numFmtId="14" fontId="28" fillId="8" borderId="0" xfId="0" applyNumberFormat="1" applyFont="1" applyFill="1">
      <alignment vertical="center"/>
    </xf>
    <xf numFmtId="177" fontId="28" fillId="8" borderId="0" xfId="1" applyNumberFormat="1" applyFont="1" applyFill="1">
      <alignment vertical="center"/>
    </xf>
    <xf numFmtId="178" fontId="15" fillId="8" borderId="0" xfId="0" quotePrefix="1" applyFont="1" applyFill="1" applyBorder="1">
      <alignment vertical="center"/>
    </xf>
    <xf numFmtId="14" fontId="28" fillId="8" borderId="2" xfId="0" applyNumberFormat="1" applyFont="1" applyFill="1" applyBorder="1">
      <alignment vertical="center"/>
    </xf>
    <xf numFmtId="177" fontId="28" fillId="8" borderId="2" xfId="1" applyNumberFormat="1" applyFont="1" applyFill="1" applyBorder="1">
      <alignment vertical="center"/>
    </xf>
    <xf numFmtId="178" fontId="40" fillId="10" borderId="0" xfId="0" applyFont="1" applyFill="1">
      <alignment vertical="center"/>
    </xf>
    <xf numFmtId="178" fontId="40" fillId="8" borderId="0" xfId="0" applyFont="1" applyFill="1">
      <alignment vertical="center"/>
    </xf>
    <xf numFmtId="178" fontId="15" fillId="10" borderId="0" xfId="0" quotePrefix="1" applyFont="1" applyFill="1" applyBorder="1">
      <alignment vertical="center"/>
    </xf>
    <xf numFmtId="178" fontId="14" fillId="8" borderId="0" xfId="0" applyFont="1" applyFill="1" applyBorder="1">
      <alignment vertical="center"/>
    </xf>
    <xf numFmtId="178" fontId="38" fillId="8" borderId="0" xfId="0" applyFont="1" applyFill="1" applyBorder="1">
      <alignment vertical="center"/>
    </xf>
    <xf numFmtId="178" fontId="30" fillId="8" borderId="2" xfId="0" applyFont="1" applyFill="1" applyBorder="1">
      <alignment vertical="center"/>
    </xf>
    <xf numFmtId="178" fontId="41" fillId="10" borderId="0" xfId="0" applyFont="1" applyFill="1">
      <alignment vertical="center"/>
    </xf>
    <xf numFmtId="178" fontId="42" fillId="10" borderId="0" xfId="0" applyFont="1" applyFill="1">
      <alignment vertical="center"/>
    </xf>
    <xf numFmtId="178" fontId="18" fillId="10" borderId="0" xfId="0" applyFont="1" applyFill="1">
      <alignment vertical="center"/>
    </xf>
    <xf numFmtId="178" fontId="14" fillId="10" borderId="0" xfId="0" applyFont="1" applyFill="1" applyBorder="1">
      <alignment vertical="center"/>
    </xf>
    <xf numFmtId="178" fontId="38" fillId="10" borderId="0" xfId="0" applyFont="1" applyFill="1" applyBorder="1">
      <alignment vertical="center"/>
    </xf>
    <xf numFmtId="177" fontId="15" fillId="8" borderId="0" xfId="1" applyNumberFormat="1" applyFont="1" applyFill="1" applyBorder="1">
      <alignment vertical="center"/>
    </xf>
    <xf numFmtId="178" fontId="14" fillId="0" borderId="0" xfId="0" applyFont="1">
      <alignment vertical="center"/>
    </xf>
    <xf numFmtId="177" fontId="14" fillId="0" borderId="0" xfId="1" applyNumberFormat="1" applyFont="1">
      <alignment vertical="center"/>
    </xf>
    <xf numFmtId="176" fontId="14" fillId="0" borderId="0" xfId="1" applyFont="1">
      <alignment vertical="center"/>
    </xf>
    <xf numFmtId="177" fontId="43" fillId="3" borderId="0" xfId="1" applyNumberFormat="1" applyFont="1" applyFill="1" applyAlignment="1">
      <alignment vertical="center"/>
    </xf>
    <xf numFmtId="178" fontId="43" fillId="3" borderId="0" xfId="0" applyFont="1" applyFill="1" applyAlignment="1">
      <alignment horizontal="center" vertical="center"/>
    </xf>
    <xf numFmtId="178" fontId="43" fillId="3" borderId="0" xfId="0" applyFont="1" applyFill="1" applyAlignment="1">
      <alignment vertical="center"/>
    </xf>
    <xf numFmtId="10" fontId="43" fillId="3" borderId="0" xfId="2" applyNumberFormat="1" applyFont="1" applyFill="1" applyAlignment="1">
      <alignment horizontal="center" vertical="center"/>
    </xf>
    <xf numFmtId="178" fontId="44" fillId="3" borderId="0" xfId="0" applyFont="1" applyFill="1" applyAlignment="1">
      <alignment horizontal="center" vertical="center"/>
    </xf>
    <xf numFmtId="177" fontId="43" fillId="3" borderId="0" xfId="1" applyNumberFormat="1" applyFont="1" applyFill="1" applyAlignment="1">
      <alignment horizontal="center" vertical="center"/>
    </xf>
    <xf numFmtId="176" fontId="45" fillId="0" borderId="0" xfId="0" applyNumberFormat="1" applyFont="1">
      <alignment vertical="center"/>
    </xf>
    <xf numFmtId="178" fontId="43" fillId="0" borderId="0" xfId="0" applyFont="1" applyAlignment="1">
      <alignment vertical="center"/>
    </xf>
    <xf numFmtId="177" fontId="45" fillId="0" borderId="0" xfId="1" applyNumberFormat="1" applyFont="1">
      <alignment vertical="center"/>
    </xf>
    <xf numFmtId="14" fontId="45" fillId="0" borderId="0" xfId="0" applyNumberFormat="1" applyFont="1">
      <alignment vertical="center"/>
    </xf>
    <xf numFmtId="10" fontId="45" fillId="0" borderId="0" xfId="2" applyNumberFormat="1" applyFont="1">
      <alignment vertical="center"/>
    </xf>
    <xf numFmtId="176" fontId="46" fillId="4" borderId="1" xfId="0" applyNumberFormat="1" applyFont="1" applyFill="1" applyBorder="1">
      <alignment vertical="center"/>
    </xf>
    <xf numFmtId="176" fontId="45" fillId="5" borderId="0" xfId="0" applyNumberFormat="1" applyFont="1" applyFill="1">
      <alignment vertical="center"/>
    </xf>
    <xf numFmtId="176" fontId="45" fillId="6" borderId="0" xfId="0" applyNumberFormat="1" applyFont="1" applyFill="1">
      <alignment vertical="center"/>
    </xf>
    <xf numFmtId="176" fontId="45" fillId="7" borderId="0" xfId="0" applyNumberFormat="1" applyFont="1" applyFill="1">
      <alignment vertical="center"/>
    </xf>
    <xf numFmtId="176" fontId="47" fillId="0" borderId="0" xfId="0" applyNumberFormat="1" applyFont="1">
      <alignment vertical="center"/>
    </xf>
    <xf numFmtId="177" fontId="48" fillId="0" borderId="0" xfId="1" applyNumberFormat="1" applyFont="1">
      <alignment vertical="center"/>
    </xf>
    <xf numFmtId="178" fontId="45" fillId="0" borderId="0" xfId="0" applyFont="1">
      <alignment vertical="center"/>
    </xf>
    <xf numFmtId="176" fontId="46" fillId="2" borderId="1" xfId="0" applyNumberFormat="1" applyFont="1" applyFill="1" applyBorder="1">
      <alignment vertical="center"/>
    </xf>
    <xf numFmtId="176" fontId="45" fillId="4" borderId="0" xfId="0" applyNumberFormat="1" applyFont="1" applyFill="1">
      <alignment vertical="center"/>
    </xf>
    <xf numFmtId="177" fontId="49" fillId="0" borderId="0" xfId="1" applyNumberFormat="1" applyFont="1">
      <alignment vertical="center"/>
    </xf>
    <xf numFmtId="176" fontId="46" fillId="7" borderId="1" xfId="0" applyNumberFormat="1" applyFont="1" applyFill="1" applyBorder="1">
      <alignment vertical="center"/>
    </xf>
    <xf numFmtId="176" fontId="45" fillId="2" borderId="0" xfId="0" applyNumberFormat="1" applyFont="1" applyFill="1">
      <alignment vertical="center"/>
    </xf>
    <xf numFmtId="177" fontId="45" fillId="0" borderId="0" xfId="0" applyNumberFormat="1" applyFont="1">
      <alignment vertical="center"/>
    </xf>
    <xf numFmtId="176" fontId="45" fillId="6" borderId="1" xfId="0" applyNumberFormat="1" applyFont="1" applyFill="1" applyBorder="1">
      <alignment vertical="center"/>
    </xf>
    <xf numFmtId="176" fontId="45" fillId="5" borderId="1" xfId="0" applyNumberFormat="1" applyFont="1" applyFill="1" applyBorder="1">
      <alignment vertical="center"/>
    </xf>
    <xf numFmtId="176" fontId="45" fillId="6" borderId="0" xfId="0" applyNumberFormat="1" applyFont="1" applyFill="1" applyBorder="1">
      <alignment vertical="center"/>
    </xf>
    <xf numFmtId="177" fontId="43" fillId="15" borderId="0" xfId="1" applyNumberFormat="1" applyFont="1" applyFill="1">
      <alignment vertical="center"/>
    </xf>
    <xf numFmtId="176" fontId="50" fillId="2" borderId="0" xfId="0" applyNumberFormat="1" applyFont="1" applyFill="1">
      <alignment vertical="center"/>
    </xf>
    <xf numFmtId="176" fontId="50" fillId="0" borderId="0" xfId="0" applyNumberFormat="1" applyFont="1">
      <alignment vertical="center"/>
    </xf>
    <xf numFmtId="177" fontId="50" fillId="0" borderId="0" xfId="1" applyNumberFormat="1" applyFont="1">
      <alignment vertical="center"/>
    </xf>
    <xf numFmtId="176" fontId="45" fillId="0" borderId="3" xfId="0" applyNumberFormat="1" applyFont="1" applyBorder="1">
      <alignment vertical="center"/>
    </xf>
    <xf numFmtId="177" fontId="43" fillId="11" borderId="0" xfId="1" applyNumberFormat="1" applyFont="1" applyFill="1">
      <alignment vertical="center"/>
    </xf>
    <xf numFmtId="176" fontId="45" fillId="0" borderId="1" xfId="0" applyNumberFormat="1" applyFont="1" applyBorder="1">
      <alignment vertical="center"/>
    </xf>
    <xf numFmtId="177" fontId="45" fillId="16" borderId="2" xfId="1" applyNumberFormat="1" applyFont="1" applyFill="1" applyBorder="1">
      <alignment vertical="center"/>
    </xf>
    <xf numFmtId="14" fontId="45" fillId="0" borderId="2" xfId="0" applyNumberFormat="1" applyFont="1" applyBorder="1">
      <alignment vertical="center"/>
    </xf>
    <xf numFmtId="177" fontId="45" fillId="0" borderId="2" xfId="1" applyNumberFormat="1" applyFont="1" applyBorder="1">
      <alignment vertical="center"/>
    </xf>
    <xf numFmtId="10" fontId="45" fillId="0" borderId="2" xfId="2" applyNumberFormat="1" applyFont="1" applyBorder="1">
      <alignment vertical="center"/>
    </xf>
    <xf numFmtId="176" fontId="45" fillId="0" borderId="2" xfId="0" applyNumberFormat="1" applyFont="1" applyBorder="1">
      <alignment vertical="center"/>
    </xf>
    <xf numFmtId="176" fontId="46" fillId="7" borderId="5" xfId="0" applyNumberFormat="1" applyFont="1" applyFill="1" applyBorder="1">
      <alignment vertical="center"/>
    </xf>
    <xf numFmtId="176" fontId="45" fillId="2" borderId="2" xfId="0" applyNumberFormat="1" applyFont="1" applyFill="1" applyBorder="1">
      <alignment vertical="center"/>
    </xf>
    <xf numFmtId="176" fontId="45" fillId="4" borderId="2" xfId="0" applyNumberFormat="1" applyFont="1" applyFill="1" applyBorder="1">
      <alignment vertical="center"/>
    </xf>
    <xf numFmtId="176" fontId="45" fillId="5" borderId="2" xfId="0" applyNumberFormat="1" applyFont="1" applyFill="1" applyBorder="1">
      <alignment vertical="center"/>
    </xf>
    <xf numFmtId="176" fontId="47" fillId="0" borderId="2" xfId="0" applyNumberFormat="1" applyFont="1" applyBorder="1">
      <alignment vertical="center"/>
    </xf>
    <xf numFmtId="177" fontId="48" fillId="0" borderId="2" xfId="1" applyNumberFormat="1" applyFont="1" applyBorder="1">
      <alignment vertical="center"/>
    </xf>
    <xf numFmtId="176" fontId="45" fillId="6" borderId="4" xfId="0" applyNumberFormat="1" applyFont="1" applyFill="1" applyBorder="1">
      <alignment vertical="center"/>
    </xf>
    <xf numFmtId="176" fontId="45" fillId="17" borderId="0" xfId="0" applyNumberFormat="1" applyFont="1" applyFill="1">
      <alignment vertical="center"/>
    </xf>
    <xf numFmtId="176" fontId="43" fillId="17" borderId="0" xfId="0" applyNumberFormat="1" applyFont="1" applyFill="1" applyAlignment="1">
      <alignment horizontal="center" vertical="center"/>
    </xf>
    <xf numFmtId="177" fontId="45" fillId="0" borderId="0" xfId="1" applyNumberFormat="1" applyFont="1" applyAlignment="1">
      <alignment horizontal="center" vertical="center"/>
    </xf>
    <xf numFmtId="176" fontId="45" fillId="18" borderId="0" xfId="0" applyNumberFormat="1" applyFont="1" applyFill="1">
      <alignment vertical="center"/>
    </xf>
    <xf numFmtId="176" fontId="43" fillId="18" borderId="0" xfId="0" applyNumberFormat="1" applyFont="1" applyFill="1" applyAlignment="1">
      <alignment horizontal="center" vertical="center"/>
    </xf>
    <xf numFmtId="176" fontId="46" fillId="19" borderId="0" xfId="0" applyNumberFormat="1" applyFont="1" applyFill="1">
      <alignment vertical="center"/>
    </xf>
    <xf numFmtId="176" fontId="51" fillId="19" borderId="0" xfId="0" applyNumberFormat="1" applyFont="1" applyFill="1" applyAlignment="1">
      <alignment horizontal="center" vertical="center"/>
    </xf>
    <xf numFmtId="176" fontId="51" fillId="20" borderId="0" xfId="0" applyNumberFormat="1" applyFont="1" applyFill="1" applyBorder="1" applyAlignment="1">
      <alignment horizontal="center" vertical="center"/>
    </xf>
    <xf numFmtId="176" fontId="45" fillId="4" borderId="0" xfId="0" applyNumberFormat="1" applyFont="1" applyFill="1" applyAlignment="1">
      <alignment horizontal="center" vertical="center"/>
    </xf>
    <xf numFmtId="176" fontId="48" fillId="0" borderId="0" xfId="0" applyNumberFormat="1" applyFont="1">
      <alignment vertical="center"/>
    </xf>
    <xf numFmtId="178" fontId="6" fillId="8" borderId="0" xfId="0" applyFont="1" applyFill="1">
      <alignment vertical="center"/>
    </xf>
    <xf numFmtId="178" fontId="6" fillId="10" borderId="0" xfId="0" applyFont="1" applyFill="1">
      <alignment vertical="center"/>
    </xf>
    <xf numFmtId="177" fontId="15" fillId="10" borderId="0" xfId="1" applyNumberFormat="1" applyFont="1" applyFill="1" applyBorder="1">
      <alignment vertical="center"/>
    </xf>
    <xf numFmtId="177" fontId="15" fillId="10" borderId="2" xfId="1" applyNumberFormat="1" applyFont="1" applyFill="1" applyBorder="1">
      <alignment vertical="center"/>
    </xf>
    <xf numFmtId="178" fontId="53" fillId="10" borderId="0" xfId="0" applyFont="1" applyFill="1">
      <alignment vertical="center"/>
    </xf>
    <xf numFmtId="178" fontId="11" fillId="10" borderId="0" xfId="0" quotePrefix="1" applyFont="1" applyFill="1">
      <alignment vertical="center"/>
    </xf>
    <xf numFmtId="178" fontId="11" fillId="10" borderId="0" xfId="0" applyFont="1" applyFill="1">
      <alignment vertical="center"/>
    </xf>
    <xf numFmtId="178" fontId="14" fillId="0" borderId="0" xfId="0" applyFont="1" applyFill="1" applyBorder="1">
      <alignment vertical="center"/>
    </xf>
    <xf numFmtId="178" fontId="3" fillId="10" borderId="2" xfId="0" applyFont="1" applyFill="1" applyBorder="1">
      <alignment vertical="center"/>
    </xf>
    <xf numFmtId="176" fontId="54" fillId="0" borderId="2" xfId="0" applyNumberFormat="1" applyFont="1" applyBorder="1">
      <alignment vertical="center"/>
    </xf>
    <xf numFmtId="177" fontId="55" fillId="15" borderId="2" xfId="1" applyNumberFormat="1" applyFont="1" applyFill="1" applyBorder="1">
      <alignment vertical="center"/>
    </xf>
    <xf numFmtId="177" fontId="49" fillId="0" borderId="2" xfId="1" applyNumberFormat="1" applyFont="1" applyBorder="1">
      <alignment vertical="center"/>
    </xf>
    <xf numFmtId="178" fontId="3" fillId="8" borderId="2" xfId="0" applyFont="1" applyFill="1" applyBorder="1">
      <alignment vertical="center"/>
    </xf>
    <xf numFmtId="178" fontId="52" fillId="10" borderId="0" xfId="0" applyFont="1" applyFill="1">
      <alignment vertical="center"/>
    </xf>
    <xf numFmtId="178" fontId="6" fillId="8" borderId="0" xfId="0" applyFont="1" applyFill="1" applyBorder="1">
      <alignment vertical="center"/>
    </xf>
    <xf numFmtId="178" fontId="26" fillId="8" borderId="0" xfId="0" applyFont="1" applyFill="1" applyBorder="1">
      <alignment vertical="center"/>
    </xf>
    <xf numFmtId="178" fontId="9" fillId="10" borderId="0" xfId="0" applyFont="1" applyFill="1">
      <alignment vertical="center"/>
    </xf>
    <xf numFmtId="178" fontId="6" fillId="10" borderId="0" xfId="0" quotePrefix="1" applyFont="1" applyFill="1">
      <alignment vertical="center"/>
    </xf>
    <xf numFmtId="176" fontId="50" fillId="6" borderId="1" xfId="0" applyNumberFormat="1" applyFont="1" applyFill="1" applyBorder="1">
      <alignment vertical="center"/>
    </xf>
    <xf numFmtId="176" fontId="50" fillId="7" borderId="0" xfId="0" applyNumberFormat="1" applyFont="1" applyFill="1">
      <alignment vertical="center"/>
    </xf>
    <xf numFmtId="176" fontId="56" fillId="5" borderId="1" xfId="0" applyNumberFormat="1" applyFont="1" applyFill="1" applyBorder="1">
      <alignment vertical="center"/>
    </xf>
    <xf numFmtId="176" fontId="57" fillId="6" borderId="0" xfId="0" applyNumberFormat="1" applyFont="1" applyFill="1" applyBorder="1">
      <alignment vertical="center"/>
    </xf>
    <xf numFmtId="176" fontId="56" fillId="7" borderId="0" xfId="0" applyNumberFormat="1" applyFont="1" applyFill="1">
      <alignment vertical="center"/>
    </xf>
    <xf numFmtId="176" fontId="57" fillId="2" borderId="0" xfId="0" applyNumberFormat="1" applyFont="1" applyFill="1">
      <alignment vertical="center"/>
    </xf>
    <xf numFmtId="176" fontId="56" fillId="4" borderId="1" xfId="0" applyNumberFormat="1" applyFont="1" applyFill="1" applyBorder="1">
      <alignment vertical="center"/>
    </xf>
    <xf numFmtId="176" fontId="57" fillId="5" borderId="0" xfId="0" applyNumberFormat="1" applyFont="1" applyFill="1">
      <alignment vertical="center"/>
    </xf>
    <xf numFmtId="176" fontId="57" fillId="6" borderId="0" xfId="0" applyNumberFormat="1" applyFont="1" applyFill="1">
      <alignment vertical="center"/>
    </xf>
    <xf numFmtId="176" fontId="58" fillId="2" borderId="5" xfId="0" applyNumberFormat="1" applyFont="1" applyFill="1" applyBorder="1">
      <alignment vertical="center"/>
    </xf>
    <xf numFmtId="176" fontId="57" fillId="4" borderId="2" xfId="0" applyNumberFormat="1" applyFont="1" applyFill="1" applyBorder="1">
      <alignment vertical="center"/>
    </xf>
    <xf numFmtId="176" fontId="57" fillId="5" borderId="2" xfId="0" applyNumberFormat="1" applyFont="1" applyFill="1" applyBorder="1">
      <alignment vertical="center"/>
    </xf>
    <xf numFmtId="176" fontId="57" fillId="6" borderId="2" xfId="0" applyNumberFormat="1" applyFont="1" applyFill="1" applyBorder="1">
      <alignment vertical="center"/>
    </xf>
    <xf numFmtId="176" fontId="56" fillId="7" borderId="4" xfId="0" applyNumberFormat="1" applyFont="1" applyFill="1" applyBorder="1">
      <alignment vertical="center"/>
    </xf>
    <xf numFmtId="176" fontId="57" fillId="4" borderId="0" xfId="0" applyNumberFormat="1" applyFont="1" applyFill="1">
      <alignment vertical="center"/>
    </xf>
    <xf numFmtId="178" fontId="8" fillId="8" borderId="0" xfId="0" applyFont="1" applyFill="1">
      <alignment vertical="center"/>
    </xf>
    <xf numFmtId="178" fontId="59" fillId="8" borderId="0" xfId="0" applyFont="1" applyFill="1">
      <alignment vertical="center"/>
    </xf>
    <xf numFmtId="178" fontId="60" fillId="8" borderId="0" xfId="0" applyFont="1" applyFill="1">
      <alignment vertical="center"/>
    </xf>
    <xf numFmtId="178" fontId="52" fillId="8" borderId="0" xfId="0" quotePrefix="1" applyFont="1" applyFill="1">
      <alignment vertical="center"/>
    </xf>
    <xf numFmtId="178" fontId="52" fillId="8" borderId="0" xfId="0" applyFont="1" applyFill="1">
      <alignment vertical="center"/>
    </xf>
    <xf numFmtId="178" fontId="52" fillId="8" borderId="2" xfId="0" applyFont="1" applyFill="1" applyBorder="1">
      <alignment vertical="center"/>
    </xf>
    <xf numFmtId="176" fontId="58" fillId="5" borderId="1" xfId="0" applyNumberFormat="1" applyFont="1" applyFill="1" applyBorder="1">
      <alignment vertical="center"/>
    </xf>
    <xf numFmtId="176" fontId="56" fillId="6" borderId="0" xfId="0" applyNumberFormat="1" applyFont="1" applyFill="1" applyBorder="1">
      <alignment vertical="center"/>
    </xf>
    <xf numFmtId="178" fontId="3" fillId="10" borderId="0" xfId="0" applyFont="1" applyFill="1">
      <alignment vertical="center"/>
    </xf>
    <xf numFmtId="178" fontId="60" fillId="10" borderId="0" xfId="0" applyFont="1" applyFill="1">
      <alignment vertical="center"/>
    </xf>
    <xf numFmtId="178" fontId="20" fillId="10" borderId="0" xfId="0" applyFont="1" applyFill="1">
      <alignment vertical="center"/>
    </xf>
    <xf numFmtId="178" fontId="58" fillId="10" borderId="0" xfId="0" applyFont="1" applyFill="1">
      <alignment vertical="center"/>
    </xf>
    <xf numFmtId="176" fontId="58" fillId="4" borderId="1" xfId="0" applyNumberFormat="1" applyFont="1" applyFill="1" applyBorder="1">
      <alignment vertical="center"/>
    </xf>
    <xf numFmtId="176" fontId="56" fillId="6" borderId="0" xfId="0" applyNumberFormat="1" applyFont="1" applyFill="1">
      <alignment vertical="center"/>
    </xf>
    <xf numFmtId="178" fontId="58" fillId="8" borderId="0" xfId="0" applyFont="1" applyFill="1">
      <alignment vertical="center"/>
    </xf>
    <xf numFmtId="178" fontId="62" fillId="8" borderId="0" xfId="0" applyFont="1" applyFill="1">
      <alignment vertical="center"/>
    </xf>
    <xf numFmtId="178" fontId="63" fillId="8" borderId="0" xfId="0" applyFont="1" applyFill="1">
      <alignment vertical="center"/>
    </xf>
    <xf numFmtId="182" fontId="30" fillId="8" borderId="0" xfId="1" applyNumberFormat="1" applyFont="1" applyFill="1" applyAlignment="1">
      <alignment horizontal="left" vertical="center"/>
    </xf>
    <xf numFmtId="178" fontId="4" fillId="8" borderId="0" xfId="0" applyFont="1" applyFill="1">
      <alignment vertical="center"/>
    </xf>
    <xf numFmtId="178" fontId="4" fillId="10" borderId="0" xfId="0" applyFont="1" applyFill="1" applyBorder="1">
      <alignment vertical="center"/>
    </xf>
    <xf numFmtId="182" fontId="30" fillId="10" borderId="0" xfId="1" applyNumberFormat="1" applyFont="1" applyFill="1" applyAlignment="1">
      <alignment horizontal="left" vertical="center"/>
    </xf>
    <xf numFmtId="178" fontId="64" fillId="10" borderId="0" xfId="0" applyFont="1" applyFill="1">
      <alignment vertical="center"/>
    </xf>
    <xf numFmtId="178" fontId="8" fillId="10" borderId="0" xfId="0" applyFont="1" applyFill="1" applyBorder="1">
      <alignment vertical="center"/>
    </xf>
    <xf numFmtId="178" fontId="11" fillId="10" borderId="0" xfId="0" applyFont="1" applyFill="1" applyBorder="1">
      <alignment vertical="center"/>
    </xf>
    <xf numFmtId="178" fontId="68" fillId="8" borderId="0" xfId="0" applyFont="1" applyFill="1">
      <alignment vertical="center"/>
    </xf>
    <xf numFmtId="176" fontId="6" fillId="7" borderId="1" xfId="0" applyNumberFormat="1" applyFont="1" applyFill="1" applyBorder="1">
      <alignment vertical="center"/>
    </xf>
    <xf numFmtId="176" fontId="6" fillId="6" borderId="1" xfId="0" applyNumberFormat="1" applyFont="1" applyFill="1" applyBorder="1">
      <alignment vertical="center"/>
    </xf>
    <xf numFmtId="176" fontId="6" fillId="7" borderId="0" xfId="0" applyNumberFormat="1" applyFont="1" applyFill="1">
      <alignment vertical="center"/>
    </xf>
    <xf numFmtId="176" fontId="9" fillId="7" borderId="0" xfId="0" applyNumberFormat="1" applyFont="1" applyFill="1">
      <alignment vertical="center"/>
    </xf>
    <xf numFmtId="176" fontId="6" fillId="5" borderId="1" xfId="0" applyNumberFormat="1" applyFont="1" applyFill="1" applyBorder="1">
      <alignment vertical="center"/>
    </xf>
    <xf numFmtId="178" fontId="4" fillId="10" borderId="0" xfId="0" applyFont="1" applyFill="1">
      <alignment vertical="center"/>
    </xf>
    <xf numFmtId="178" fontId="9" fillId="8" borderId="0" xfId="0" applyFont="1" applyFill="1">
      <alignment vertical="center"/>
    </xf>
    <xf numFmtId="178" fontId="7" fillId="8" borderId="0" xfId="0" applyFont="1" applyFill="1">
      <alignment vertical="center"/>
    </xf>
    <xf numFmtId="178" fontId="7" fillId="8" borderId="0" xfId="0" quotePrefix="1" applyFont="1" applyFill="1">
      <alignment vertical="center"/>
    </xf>
    <xf numFmtId="176" fontId="6" fillId="5" borderId="0" xfId="0" applyNumberFormat="1" applyFont="1" applyFill="1">
      <alignment vertical="center"/>
    </xf>
    <xf numFmtId="176" fontId="6" fillId="6" borderId="0" xfId="0" applyNumberFormat="1" applyFont="1" applyFill="1">
      <alignment vertical="center"/>
    </xf>
    <xf numFmtId="178" fontId="7" fillId="10" borderId="0" xfId="0" applyFont="1" applyFill="1">
      <alignment vertical="center"/>
    </xf>
    <xf numFmtId="180" fontId="9" fillId="8" borderId="0" xfId="1" applyNumberFormat="1" applyFont="1" applyFill="1">
      <alignment vertical="center"/>
    </xf>
    <xf numFmtId="14" fontId="4" fillId="8" borderId="0" xfId="0" applyNumberFormat="1" applyFont="1" applyFill="1">
      <alignment vertical="center"/>
    </xf>
    <xf numFmtId="177" fontId="4" fillId="8" borderId="0" xfId="1" applyNumberFormat="1" applyFont="1" applyFill="1">
      <alignment vertical="center"/>
    </xf>
    <xf numFmtId="178" fontId="4" fillId="8" borderId="0" xfId="0" quotePrefix="1" applyFont="1" applyFill="1">
      <alignment vertical="center"/>
    </xf>
    <xf numFmtId="176" fontId="9" fillId="6" borderId="0" xfId="0" applyNumberFormat="1" applyFont="1" applyFill="1" applyBorder="1">
      <alignment vertical="center"/>
    </xf>
    <xf numFmtId="176" fontId="9" fillId="6" borderId="0" xfId="0" applyNumberFormat="1" applyFont="1" applyFill="1">
      <alignment vertical="center"/>
    </xf>
    <xf numFmtId="178" fontId="69" fillId="8" borderId="0" xfId="0" applyFont="1" applyFill="1">
      <alignment vertical="center"/>
    </xf>
    <xf numFmtId="178" fontId="70" fillId="8" borderId="0" xfId="0" applyFont="1" applyFill="1">
      <alignment vertical="center"/>
    </xf>
    <xf numFmtId="178" fontId="69" fillId="10" borderId="0" xfId="0" quotePrefix="1" applyFont="1" applyFill="1">
      <alignment vertical="center"/>
    </xf>
    <xf numFmtId="178" fontId="71" fillId="10" borderId="0" xfId="0" quotePrefix="1" applyFont="1" applyFill="1">
      <alignment vertical="center"/>
    </xf>
    <xf numFmtId="178" fontId="71" fillId="10" borderId="0" xfId="0" applyFont="1" applyFill="1">
      <alignment vertical="center"/>
    </xf>
    <xf numFmtId="176" fontId="6" fillId="4" borderId="0" xfId="0" applyNumberFormat="1" applyFont="1" applyFill="1">
      <alignment vertical="center"/>
    </xf>
    <xf numFmtId="178" fontId="70" fillId="10" borderId="0" xfId="0" quotePrefix="1" applyFont="1" applyFill="1">
      <alignment vertical="center"/>
    </xf>
    <xf numFmtId="178" fontId="69" fillId="8" borderId="0" xfId="0" quotePrefix="1" applyFont="1" applyFill="1">
      <alignment vertical="center"/>
    </xf>
    <xf numFmtId="178" fontId="71" fillId="8" borderId="0" xfId="0" applyFont="1" applyFill="1">
      <alignment vertical="center"/>
    </xf>
    <xf numFmtId="178" fontId="72" fillId="8" borderId="0" xfId="0" applyFont="1" applyFill="1">
      <alignment vertical="center"/>
    </xf>
    <xf numFmtId="178" fontId="70" fillId="8" borderId="0" xfId="0" quotePrefix="1" applyFont="1" applyFill="1">
      <alignment vertical="center"/>
    </xf>
    <xf numFmtId="177" fontId="4" fillId="10" borderId="0" xfId="1" applyNumberFormat="1" applyFont="1" applyFill="1">
      <alignment vertical="center"/>
    </xf>
    <xf numFmtId="176" fontId="9" fillId="5" borderId="1" xfId="0" applyNumberFormat="1" applyFont="1" applyFill="1" applyBorder="1">
      <alignment vertical="center"/>
    </xf>
    <xf numFmtId="178" fontId="73" fillId="8" borderId="0" xfId="0" applyFont="1" applyFill="1">
      <alignment vertical="center"/>
    </xf>
  </cellXfs>
  <cellStyles count="3">
    <cellStyle name="一般" xfId="0" builtinId="0"/>
    <cellStyle name="千分位" xfId="1" builtinId="3"/>
    <cellStyle name="百分比" xfId="2" builtinId="5"/>
  </cellStyles>
  <dxfs count="0"/>
  <tableStyles count="0" defaultTableStyle="TableStyleMedium2" defaultPivotStyle="PivotStyleLight16"/>
  <colors>
    <mruColors>
      <color rgb="FF006699"/>
      <color rgb="FFB5A57F"/>
      <color rgb="FFF4EFCE"/>
      <color rgb="FFD9D48D"/>
      <color rgb="FFFFFF66"/>
      <color rgb="FF000000"/>
      <color rgb="FF0066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 </a:t>
            </a:r>
            <a:r>
              <a:rPr lang="en-US" altLang="zh-TW"/>
              <a:t>101</a:t>
            </a:r>
            <a:r>
              <a:rPr lang="zh-TW" altLang="en-US"/>
              <a:t>历史记录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团对记录!$AF$1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团对记录!$AF$2:$AF$29</c:f>
              <c:numCache>
                <c:formatCode>_ * #,##0.00_ ;_ * \-#,##0.00_ ;_ * "-"??_ ;_ @_ </c:formatCode>
                <c:ptCount val="28"/>
                <c:pt idx="0">
                  <c:v>7488.2827586206904</c:v>
                </c:pt>
                <c:pt idx="1">
                  <c:v>7795.0860919540237</c:v>
                </c:pt>
                <c:pt idx="2">
                  <c:v>8009.7827586206904</c:v>
                </c:pt>
                <c:pt idx="3">
                  <c:v>8291.1</c:v>
                </c:pt>
                <c:pt idx="4">
                  <c:v>8401.1</c:v>
                </c:pt>
                <c:pt idx="5">
                  <c:v>7917.2333333333336</c:v>
                </c:pt>
                <c:pt idx="6">
                  <c:v>8077.5045977011487</c:v>
                </c:pt>
                <c:pt idx="7">
                  <c:v>8060.7114942528733</c:v>
                </c:pt>
                <c:pt idx="8">
                  <c:v>8034.1454022988501</c:v>
                </c:pt>
                <c:pt idx="9">
                  <c:v>7947.478735632184</c:v>
                </c:pt>
                <c:pt idx="10">
                  <c:v>7702.0550903119874</c:v>
                </c:pt>
                <c:pt idx="11">
                  <c:v>7570.6109523809519</c:v>
                </c:pt>
                <c:pt idx="12">
                  <c:v>7531.6598029556653</c:v>
                </c:pt>
                <c:pt idx="13">
                  <c:v>8044.026469622333</c:v>
                </c:pt>
                <c:pt idx="14">
                  <c:v>8276.9788505747129</c:v>
                </c:pt>
                <c:pt idx="15">
                  <c:v>8240.9680813439427</c:v>
                </c:pt>
                <c:pt idx="16">
                  <c:v>8242.6825641025644</c:v>
                </c:pt>
                <c:pt idx="17">
                  <c:v>8250.4492307692308</c:v>
                </c:pt>
                <c:pt idx="18">
                  <c:v>8210.0418233618238</c:v>
                </c:pt>
                <c:pt idx="19">
                  <c:v>8424.6001787994901</c:v>
                </c:pt>
                <c:pt idx="20">
                  <c:v>8536.4201787994898</c:v>
                </c:pt>
                <c:pt idx="21">
                  <c:v>8675.16</c:v>
                </c:pt>
                <c:pt idx="22">
                  <c:v>8581.1</c:v>
                </c:pt>
                <c:pt idx="23">
                  <c:v>8517.48</c:v>
                </c:pt>
                <c:pt idx="24">
                  <c:v>8503.81</c:v>
                </c:pt>
                <c:pt idx="25">
                  <c:v>8518.34</c:v>
                </c:pt>
                <c:pt idx="26">
                  <c:v>8653.0400000000009</c:v>
                </c:pt>
                <c:pt idx="27">
                  <c:v>8227.0300000000007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9232"/>
        <c:axId val="-1018427056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团对记录!$AE$1</c15:sqref>
                        </c15:formulaRef>
                      </c:ext>
                    </c:extLst>
                    <c:strCache>
                      <c:ptCount val="1"/>
                      <c:pt idx="0">
                        <c:v> 编号 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val>
                  <c:numRef>
                    <c:extLst>
                      <c:ext uri="{02D57815-91ED-43cb-92C2-25804820EDAC}">
                        <c15:formulaRef>
                          <c15:sqref>团对记录!$AE$2:$AE$29</c15:sqref>
                        </c15:formulaRef>
                      </c:ext>
                    </c:extLst>
                    <c:numCache>
                      <c:formatCode>_ * #,##0_ ;_ * \-#,##0_ ;_ * "-"??_ ;_ @_ </c:formatCode>
                      <c:ptCount val="28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  <c:pt idx="24">
                        <c:v>25</c:v>
                      </c:pt>
                      <c:pt idx="25">
                        <c:v>26</c:v>
                      </c:pt>
                      <c:pt idx="26">
                        <c:v>27</c:v>
                      </c:pt>
                      <c:pt idx="27">
                        <c:v>28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078F-4449-B7BF-046B2088C2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团对记录!$AG$1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团对记录!$AG$2:$AG$29</c:f>
              <c:numCache>
                <c:formatCode>_ * #,##0_ ;_ * \-#,##0_ ;_ * "-"??_ ;_ @_ </c:formatCode>
                <c:ptCount val="28"/>
                <c:pt idx="0">
                  <c:v>3740</c:v>
                </c:pt>
                <c:pt idx="1">
                  <c:v>2455</c:v>
                </c:pt>
                <c:pt idx="2">
                  <c:v>1425</c:v>
                </c:pt>
                <c:pt idx="3">
                  <c:v>387</c:v>
                </c:pt>
                <c:pt idx="4">
                  <c:v>152</c:v>
                </c:pt>
                <c:pt idx="5">
                  <c:v>1848</c:v>
                </c:pt>
                <c:pt idx="6">
                  <c:v>1153</c:v>
                </c:pt>
                <c:pt idx="7">
                  <c:v>1315</c:v>
                </c:pt>
                <c:pt idx="8">
                  <c:v>1534</c:v>
                </c:pt>
                <c:pt idx="9">
                  <c:v>2014</c:v>
                </c:pt>
                <c:pt idx="10">
                  <c:v>3903</c:v>
                </c:pt>
                <c:pt idx="11">
                  <c:v>4974</c:v>
                </c:pt>
                <c:pt idx="12">
                  <c:v>5505</c:v>
                </c:pt>
                <c:pt idx="13">
                  <c:v>1697</c:v>
                </c:pt>
                <c:pt idx="14">
                  <c:v>562</c:v>
                </c:pt>
                <c:pt idx="15">
                  <c:v>663</c:v>
                </c:pt>
                <c:pt idx="16">
                  <c:v>685</c:v>
                </c:pt>
                <c:pt idx="17">
                  <c:v>600</c:v>
                </c:pt>
                <c:pt idx="18">
                  <c:v>831</c:v>
                </c:pt>
                <c:pt idx="19">
                  <c:v>286</c:v>
                </c:pt>
                <c:pt idx="20">
                  <c:v>158</c:v>
                </c:pt>
                <c:pt idx="21">
                  <c:v>44</c:v>
                </c:pt>
                <c:pt idx="22">
                  <c:v>117</c:v>
                </c:pt>
                <c:pt idx="23">
                  <c:v>200</c:v>
                </c:pt>
                <c:pt idx="24">
                  <c:v>205</c:v>
                </c:pt>
                <c:pt idx="25">
                  <c:v>196</c:v>
                </c:pt>
                <c:pt idx="26">
                  <c:v>57</c:v>
                </c:pt>
                <c:pt idx="2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78F-4449-B7BF-046B2088C2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28144"/>
        <c:axId val="-1018425424"/>
      </c:lineChart>
      <c:catAx>
        <c:axId val="-10184292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7056"/>
        <c:crosses val="autoZero"/>
        <c:auto val="1"/>
        <c:lblAlgn val="ctr"/>
        <c:lblOffset val="100"/>
        <c:noMultiLvlLbl val="0"/>
      </c:catAx>
      <c:valAx>
        <c:axId val="-101842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9232"/>
        <c:crosses val="autoZero"/>
        <c:crossBetween val="between"/>
      </c:valAx>
      <c:valAx>
        <c:axId val="-101842542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8144"/>
        <c:crosses val="max"/>
        <c:crossBetween val="between"/>
      </c:valAx>
      <c:catAx>
        <c:axId val="-1018428144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254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台北</a:t>
            </a:r>
            <a:r>
              <a:rPr lang="en-US" altLang="zh-TW"/>
              <a:t>102</a:t>
            </a:r>
            <a:r>
              <a:rPr lang="zh-TW" altLang="en-US"/>
              <a:t>舟赛记录</a:t>
            </a:r>
            <a:endParaRPr lang="zh-CN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团对记录!$AF$35</c:f>
              <c:strCache>
                <c:ptCount val="1"/>
                <c:pt idx="0">
                  <c:v>总分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团对记录!$AF$36:$AF$61</c:f>
              <c:numCache>
                <c:formatCode>_ * #,##0.00_ ;_ * \-#,##0.00_ ;_ * "-"??_ ;_ @_ </c:formatCode>
                <c:ptCount val="26"/>
                <c:pt idx="0">
                  <c:v>8757.2199999999993</c:v>
                </c:pt>
                <c:pt idx="1">
                  <c:v>8713.26</c:v>
                </c:pt>
                <c:pt idx="2">
                  <c:v>8779.07</c:v>
                </c:pt>
                <c:pt idx="3">
                  <c:v>2210.33</c:v>
                </c:pt>
                <c:pt idx="4">
                  <c:v>4221.33</c:v>
                </c:pt>
                <c:pt idx="5">
                  <c:v>4238.43</c:v>
                </c:pt>
                <c:pt idx="6">
                  <c:v>4413.33</c:v>
                </c:pt>
                <c:pt idx="7">
                  <c:v>4413.33</c:v>
                </c:pt>
                <c:pt idx="8">
                  <c:v>2223.83</c:v>
                </c:pt>
                <c:pt idx="9">
                  <c:v>4393.12</c:v>
                </c:pt>
                <c:pt idx="10">
                  <c:v>4393.12</c:v>
                </c:pt>
                <c:pt idx="11">
                  <c:v>4393.12</c:v>
                </c:pt>
                <c:pt idx="12">
                  <c:v>4230.16</c:v>
                </c:pt>
                <c:pt idx="13">
                  <c:v>2236.17</c:v>
                </c:pt>
                <c:pt idx="14">
                  <c:v>4503.7700000000004</c:v>
                </c:pt>
                <c:pt idx="15">
                  <c:v>4523.93</c:v>
                </c:pt>
                <c:pt idx="16">
                  <c:v>4523.93</c:v>
                </c:pt>
                <c:pt idx="17">
                  <c:v>4523.93</c:v>
                </c:pt>
                <c:pt idx="18">
                  <c:v>2254.5700000000002</c:v>
                </c:pt>
                <c:pt idx="19">
                  <c:v>4507.87</c:v>
                </c:pt>
                <c:pt idx="20">
                  <c:v>4518.74</c:v>
                </c:pt>
                <c:pt idx="21">
                  <c:v>4518.74</c:v>
                </c:pt>
                <c:pt idx="22">
                  <c:v>4493.53</c:v>
                </c:pt>
                <c:pt idx="23">
                  <c:v>2192.1</c:v>
                </c:pt>
                <c:pt idx="24">
                  <c:v>4436.24</c:v>
                </c:pt>
                <c:pt idx="25">
                  <c:v>4436.24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-1018424336"/>
        <c:axId val="-1018431408"/>
      </c:barChart>
      <c:lineChart>
        <c:grouping val="standard"/>
        <c:varyColors val="0"/>
        <c:ser>
          <c:idx val="1"/>
          <c:order val="1"/>
          <c:tx>
            <c:strRef>
              <c:f>团对记录!$AG$35</c:f>
              <c:strCache>
                <c:ptCount val="1"/>
                <c:pt idx="0">
                  <c:v>世界排名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团对记录!$AG$36:$AG$61</c:f>
              <c:numCache>
                <c:formatCode>_ * #,##0_ ;_ * \-#,##0_ ;_ * "-"??_ ;_ @_ </c:formatCode>
                <c:ptCount val="26"/>
                <c:pt idx="0">
                  <c:v>62</c:v>
                </c:pt>
                <c:pt idx="1">
                  <c:v>83</c:v>
                </c:pt>
                <c:pt idx="2">
                  <c:v>60</c:v>
                </c:pt>
                <c:pt idx="3">
                  <c:v>88</c:v>
                </c:pt>
                <c:pt idx="4">
                  <c:v>1091</c:v>
                </c:pt>
                <c:pt idx="5">
                  <c:v>1276</c:v>
                </c:pt>
                <c:pt idx="6">
                  <c:v>108</c:v>
                </c:pt>
                <c:pt idx="7">
                  <c:v>108</c:v>
                </c:pt>
                <c:pt idx="8">
                  <c:v>84</c:v>
                </c:pt>
                <c:pt idx="9">
                  <c:v>105</c:v>
                </c:pt>
                <c:pt idx="10">
                  <c:v>125</c:v>
                </c:pt>
                <c:pt idx="11">
                  <c:v>137</c:v>
                </c:pt>
                <c:pt idx="12">
                  <c:v>137</c:v>
                </c:pt>
                <c:pt idx="13">
                  <c:v>88</c:v>
                </c:pt>
                <c:pt idx="14">
                  <c:v>73</c:v>
                </c:pt>
                <c:pt idx="15">
                  <c:v>74</c:v>
                </c:pt>
                <c:pt idx="16">
                  <c:v>86</c:v>
                </c:pt>
                <c:pt idx="17">
                  <c:v>86</c:v>
                </c:pt>
                <c:pt idx="18">
                  <c:v>70</c:v>
                </c:pt>
                <c:pt idx="19">
                  <c:v>64</c:v>
                </c:pt>
                <c:pt idx="20">
                  <c:v>79</c:v>
                </c:pt>
                <c:pt idx="21">
                  <c:v>96</c:v>
                </c:pt>
                <c:pt idx="22">
                  <c:v>95</c:v>
                </c:pt>
                <c:pt idx="23">
                  <c:v>239</c:v>
                </c:pt>
                <c:pt idx="24">
                  <c:v>148</c:v>
                </c:pt>
                <c:pt idx="25">
                  <c:v>175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D06-47D9-83D6-1C9D5F3F62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7936"/>
        <c:axId val="-1018430864"/>
      </c:lineChart>
      <c:catAx>
        <c:axId val="-1018424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1408"/>
        <c:crosses val="autoZero"/>
        <c:auto val="1"/>
        <c:lblAlgn val="ctr"/>
        <c:lblOffset val="100"/>
        <c:noMultiLvlLbl val="0"/>
      </c:catAx>
      <c:valAx>
        <c:axId val="-10184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.00_ ;_ * \-#,##0.0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24336"/>
        <c:crosses val="autoZero"/>
        <c:crossBetween val="between"/>
      </c:valAx>
      <c:valAx>
        <c:axId val="-1018430864"/>
        <c:scaling>
          <c:orientation val="minMax"/>
        </c:scaling>
        <c:delete val="0"/>
        <c:axPos val="r"/>
        <c:numFmt formatCode="_ * #,##0_ ;_ * \-#,##0_ ;_ * &quot;-&quot;??_ ;_ 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7936"/>
        <c:crosses val="max"/>
        <c:crossBetween val="between"/>
      </c:valAx>
      <c:catAx>
        <c:axId val="-1018437936"/>
        <c:scaling>
          <c:orientation val="minMax"/>
        </c:scaling>
        <c:delete val="1"/>
        <c:axPos val="b"/>
        <c:majorTickMark val="out"/>
        <c:minorTickMark val="none"/>
        <c:tickLblPos val="nextTo"/>
        <c:crossAx val="-101843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TW" altLang="en-US"/>
              <a:t>大拿</a:t>
            </a:r>
            <a:r>
              <a:rPr lang="zh-CN" altLang="en-US"/>
              <a:t>助人数量</a:t>
            </a:r>
            <a:r>
              <a:rPr lang="zh-TW" altLang="en-US"/>
              <a:t>与舟赛分数图</a:t>
            </a:r>
            <a:endParaRPr lang="zh-CN" altLang="en-US"/>
          </a:p>
        </c:rich>
      </c:tx>
      <c:layout>
        <c:manualLayout>
          <c:xMode val="edge"/>
          <c:yMode val="edge"/>
          <c:x val="0.34154175588865099"/>
          <c:y val="1.455868554557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大拿记录!$F$1</c:f>
              <c:strCache>
                <c:ptCount val="1"/>
                <c:pt idx="0">
                  <c:v> 舟赛分数 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大拿记录!$F$2:$F$10</c:f>
              <c:numCache>
                <c:formatCode>_ * #,##0_ ;_ * \-#,##0_ ;_ * "-"??_ ;_ @_ </c:formatCode>
                <c:ptCount val="9"/>
                <c:pt idx="0">
                  <c:v>2160</c:v>
                </c:pt>
                <c:pt idx="1">
                  <c:v>2160</c:v>
                </c:pt>
                <c:pt idx="2">
                  <c:v>2160</c:v>
                </c:pt>
                <c:pt idx="3">
                  <c:v>2160</c:v>
                </c:pt>
                <c:pt idx="4">
                  <c:v>2160</c:v>
                </c:pt>
                <c:pt idx="5">
                  <c:v>2160</c:v>
                </c:pt>
                <c:pt idx="6">
                  <c:v>2160</c:v>
                </c:pt>
                <c:pt idx="7">
                  <c:v>2160</c:v>
                </c:pt>
                <c:pt idx="8">
                  <c:v>2160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42-49C5-90D1-A405D4374185}"/>
            </c:ext>
          </c:extLst>
        </c:ser>
        <c:ser>
          <c:idx val="5"/>
          <c:order val="5"/>
          <c:tx>
            <c:strRef>
              <c:f>大拿记录!$H$1</c:f>
              <c:strCache>
                <c:ptCount val="1"/>
                <c:pt idx="0">
                  <c:v> 助人数量 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大拿记录!$H$2:$H$10</c:f>
              <c:numCache>
                <c:formatCode>_ * #,##0_ ;_ * \-#,##0_ ;_ * "-"??_ ;_ @_ </c:formatCode>
                <c:ptCount val="9"/>
                <c:pt idx="0">
                  <c:v>1164</c:v>
                </c:pt>
                <c:pt idx="1">
                  <c:v>1132</c:v>
                </c:pt>
                <c:pt idx="2">
                  <c:v>1157</c:v>
                </c:pt>
                <c:pt idx="3">
                  <c:v>885</c:v>
                </c:pt>
                <c:pt idx="4">
                  <c:v>1215</c:v>
                </c:pt>
                <c:pt idx="5">
                  <c:v>1662</c:v>
                </c:pt>
                <c:pt idx="6">
                  <c:v>1582</c:v>
                </c:pt>
                <c:pt idx="7">
                  <c:v>1679</c:v>
                </c:pt>
                <c:pt idx="8">
                  <c:v>1325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42-49C5-90D1-A405D43741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lineChart>
        <c:grouping val="standard"/>
        <c:varyColors val="0"/>
        <c:ser>
          <c:idx val="0"/>
          <c:order val="0"/>
          <c:tx>
            <c:strRef>
              <c:f>大拿记录!$C$1</c:f>
              <c:strCache>
                <c:ptCount val="1"/>
                <c:pt idx="0">
                  <c:v> 等级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大拿记录!$C$2:$C$10</c:f>
            </c:numRef>
          </c:val>
          <c:smooth val="0"/>
          <c:extLst>
            <c:ext xmlns:c16="http://schemas.microsoft.com/office/drawing/2014/chart" uri="{C3380CC4-5D6E-409C-BE32-E72D297353CC}">
              <c16:uniqueId val="{00000003-8942-49C5-90D1-A405D4374185}"/>
            </c:ext>
          </c:extLst>
        </c:ser>
        <c:ser>
          <c:idx val="1"/>
          <c:order val="1"/>
          <c:tx>
            <c:strRef>
              <c:f>大拿记录!$D$1</c:f>
              <c:strCache>
                <c:ptCount val="1"/>
                <c:pt idx="0">
                  <c:v> 次数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大拿记录!$D$2:$D$10</c:f>
            </c:numRef>
          </c:val>
          <c:smooth val="0"/>
          <c:extLst>
            <c:ext xmlns:c16="http://schemas.microsoft.com/office/drawing/2014/chart" uri="{C3380CC4-5D6E-409C-BE32-E72D297353CC}">
              <c16:uniqueId val="{00000004-8942-49C5-90D1-A405D4374185}"/>
            </c:ext>
          </c:extLst>
        </c:ser>
        <c:ser>
          <c:idx val="2"/>
          <c:order val="2"/>
          <c:tx>
            <c:strRef>
              <c:f>大拿记录!$E$1</c:f>
              <c:strCache>
                <c:ptCount val="1"/>
                <c:pt idx="0">
                  <c:v> 完成任务 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大拿记录!$E$2:$E$10</c:f>
            </c:numRef>
          </c:val>
          <c:smooth val="0"/>
          <c:extLst>
            <c:ext xmlns:c16="http://schemas.microsoft.com/office/drawing/2014/chart" uri="{C3380CC4-5D6E-409C-BE32-E72D297353CC}">
              <c16:uniqueId val="{00000005-8942-49C5-90D1-A405D4374185}"/>
            </c:ext>
          </c:extLst>
        </c:ser>
        <c:ser>
          <c:idx val="4"/>
          <c:order val="4"/>
          <c:tx>
            <c:strRef>
              <c:f>大拿记录!$G$1</c:f>
              <c:strCache>
                <c:ptCount val="1"/>
                <c:pt idx="0">
                  <c:v> 平均分数 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TW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大拿记录!$A$2:$B$10</c:f>
              <c:numCache>
                <c:formatCode>m/d/yyyy</c:formatCode>
                <c:ptCount val="9"/>
                <c:pt idx="0">
                  <c:v>42702</c:v>
                </c:pt>
                <c:pt idx="1">
                  <c:v>42709</c:v>
                </c:pt>
                <c:pt idx="2">
                  <c:v>42716</c:v>
                </c:pt>
                <c:pt idx="3">
                  <c:v>42723</c:v>
                </c:pt>
                <c:pt idx="4">
                  <c:v>42730</c:v>
                </c:pt>
                <c:pt idx="5">
                  <c:v>42744</c:v>
                </c:pt>
                <c:pt idx="6">
                  <c:v>42751</c:v>
                </c:pt>
                <c:pt idx="7">
                  <c:v>42758</c:v>
                </c:pt>
                <c:pt idx="8">
                  <c:v>42772</c:v>
                </c:pt>
              </c:numCache>
            </c:numRef>
          </c:cat>
          <c:val>
            <c:numRef>
              <c:f>大拿记录!$G$2:$G$10</c:f>
            </c:numRef>
          </c:val>
          <c:smooth val="0"/>
          <c:extLst>
            <c:ext xmlns:c16="http://schemas.microsoft.com/office/drawing/2014/chart" uri="{C3380CC4-5D6E-409C-BE32-E72D297353CC}">
              <c16:uniqueId val="{00000006-8942-49C5-90D1-A405D437418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-1018434672"/>
        <c:axId val="-1018434128"/>
      </c:lineChart>
      <c:dateAx>
        <c:axId val="-101843467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128"/>
        <c:crosses val="autoZero"/>
        <c:auto val="1"/>
        <c:lblOffset val="100"/>
        <c:baseTimeUnit val="days"/>
      </c:dateAx>
      <c:valAx>
        <c:axId val="-101843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 * #,##0_ ;_ * \-#,##0_ ;_ * &quot;-&quot;??_ ;_ 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  <c:crossAx val="-101843467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TW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TW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9" Type="http://schemas.openxmlformats.org/officeDocument/2006/relationships/image" Target="../media/image50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50" Type="http://schemas.openxmlformats.org/officeDocument/2006/relationships/image" Target="../media/image61.png"/><Relationship Id="rId55" Type="http://schemas.openxmlformats.org/officeDocument/2006/relationships/image" Target="../media/image66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37" Type="http://schemas.openxmlformats.org/officeDocument/2006/relationships/image" Target="../media/image48.png"/><Relationship Id="rId40" Type="http://schemas.openxmlformats.org/officeDocument/2006/relationships/image" Target="../media/image51.png"/><Relationship Id="rId45" Type="http://schemas.openxmlformats.org/officeDocument/2006/relationships/image" Target="../media/image56.png"/><Relationship Id="rId53" Type="http://schemas.openxmlformats.org/officeDocument/2006/relationships/image" Target="../media/image64.png"/><Relationship Id="rId58" Type="http://schemas.openxmlformats.org/officeDocument/2006/relationships/image" Target="../media/image69.png"/><Relationship Id="rId66" Type="http://schemas.openxmlformats.org/officeDocument/2006/relationships/image" Target="../media/image77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49" Type="http://schemas.openxmlformats.org/officeDocument/2006/relationships/image" Target="../media/image60.png"/><Relationship Id="rId57" Type="http://schemas.openxmlformats.org/officeDocument/2006/relationships/image" Target="../media/image68.png"/><Relationship Id="rId61" Type="http://schemas.openxmlformats.org/officeDocument/2006/relationships/image" Target="../media/image72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4" Type="http://schemas.openxmlformats.org/officeDocument/2006/relationships/image" Target="../media/image55.png"/><Relationship Id="rId52" Type="http://schemas.openxmlformats.org/officeDocument/2006/relationships/image" Target="../media/image63.png"/><Relationship Id="rId60" Type="http://schemas.openxmlformats.org/officeDocument/2006/relationships/image" Target="../media/image71.png"/><Relationship Id="rId65" Type="http://schemas.openxmlformats.org/officeDocument/2006/relationships/image" Target="../media/image76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43" Type="http://schemas.openxmlformats.org/officeDocument/2006/relationships/image" Target="../media/image54.png"/><Relationship Id="rId48" Type="http://schemas.openxmlformats.org/officeDocument/2006/relationships/image" Target="../media/image59.png"/><Relationship Id="rId56" Type="http://schemas.openxmlformats.org/officeDocument/2006/relationships/image" Target="../media/image67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" Type="http://schemas.openxmlformats.org/officeDocument/2006/relationships/image" Target="../media/image19.png"/><Relationship Id="rId51" Type="http://schemas.openxmlformats.org/officeDocument/2006/relationships/image" Target="../media/image62.png"/><Relationship Id="rId72" Type="http://schemas.openxmlformats.org/officeDocument/2006/relationships/image" Target="../media/image83.png"/><Relationship Id="rId3" Type="http://schemas.openxmlformats.org/officeDocument/2006/relationships/image" Target="../media/image14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38" Type="http://schemas.openxmlformats.org/officeDocument/2006/relationships/image" Target="../media/image49.pn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png"/><Relationship Id="rId20" Type="http://schemas.openxmlformats.org/officeDocument/2006/relationships/image" Target="../media/image31.png"/><Relationship Id="rId41" Type="http://schemas.openxmlformats.org/officeDocument/2006/relationships/image" Target="../media/image52.png"/><Relationship Id="rId54" Type="http://schemas.openxmlformats.org/officeDocument/2006/relationships/image" Target="../media/image65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5" Type="http://schemas.openxmlformats.org/officeDocument/2006/relationships/image" Target="../media/image88.png"/><Relationship Id="rId4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3812</xdr:colOff>
      <xdr:row>22</xdr:row>
      <xdr:rowOff>1</xdr:rowOff>
    </xdr:from>
    <xdr:to>
      <xdr:col>23</xdr:col>
      <xdr:colOff>820955</xdr:colOff>
      <xdr:row>23</xdr:row>
      <xdr:rowOff>2133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2" y="4610101"/>
          <a:ext cx="817143" cy="20533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23</xdr:row>
      <xdr:rowOff>3811</xdr:rowOff>
    </xdr:from>
    <xdr:to>
      <xdr:col>23</xdr:col>
      <xdr:colOff>1095544</xdr:colOff>
      <xdr:row>24</xdr:row>
      <xdr:rowOff>1945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4823461"/>
          <a:ext cx="1285905" cy="196571"/>
        </a:xfrm>
        <a:prstGeom prst="rect">
          <a:avLst/>
        </a:prstGeom>
      </xdr:spPr>
    </xdr:pic>
    <xdr:clientData/>
  </xdr:twoCellAnchor>
  <xdr:twoCellAnchor editAs="oneCell">
    <xdr:from>
      <xdr:col>23</xdr:col>
      <xdr:colOff>3811</xdr:colOff>
      <xdr:row>24</xdr:row>
      <xdr:rowOff>0</xdr:rowOff>
    </xdr:from>
    <xdr:to>
      <xdr:col>23</xdr:col>
      <xdr:colOff>820954</xdr:colOff>
      <xdr:row>25</xdr:row>
      <xdr:rowOff>2132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029200"/>
          <a:ext cx="817143" cy="205333"/>
        </a:xfrm>
        <a:prstGeom prst="rect">
          <a:avLst/>
        </a:prstGeom>
      </xdr:spPr>
    </xdr:pic>
    <xdr:clientData/>
  </xdr:twoCellAnchor>
  <xdr:oneCellAnchor>
    <xdr:from>
      <xdr:col>23</xdr:col>
      <xdr:colOff>3811</xdr:colOff>
      <xdr:row>25</xdr:row>
      <xdr:rowOff>1</xdr:rowOff>
    </xdr:from>
    <xdr:ext cx="817143" cy="205333"/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55241" y="5238751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7620</xdr:colOff>
      <xdr:row>26</xdr:row>
      <xdr:rowOff>3810</xdr:rowOff>
    </xdr:from>
    <xdr:to>
      <xdr:col>23</xdr:col>
      <xdr:colOff>1096873</xdr:colOff>
      <xdr:row>27</xdr:row>
      <xdr:rowOff>1752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45211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</xdr:colOff>
      <xdr:row>27</xdr:row>
      <xdr:rowOff>3810</xdr:rowOff>
    </xdr:from>
    <xdr:to>
      <xdr:col>23</xdr:col>
      <xdr:colOff>1096873</xdr:colOff>
      <xdr:row>28</xdr:row>
      <xdr:rowOff>1753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59050" y="5661660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</xdr:colOff>
      <xdr:row>28</xdr:row>
      <xdr:rowOff>7621</xdr:rowOff>
    </xdr:from>
    <xdr:to>
      <xdr:col>23</xdr:col>
      <xdr:colOff>1095920</xdr:colOff>
      <xdr:row>29</xdr:row>
      <xdr:rowOff>1596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62860" y="5875021"/>
          <a:ext cx="1315809" cy="201143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29</xdr:row>
      <xdr:rowOff>10584</xdr:rowOff>
    </xdr:from>
    <xdr:to>
      <xdr:col>23</xdr:col>
      <xdr:colOff>1097266</xdr:colOff>
      <xdr:row>30</xdr:row>
      <xdr:rowOff>591</xdr:rowOff>
    </xdr:to>
    <xdr:pic>
      <xdr:nvPicPr>
        <xdr:cNvPr id="11" name="图片 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0" y="5847293"/>
          <a:ext cx="1211034" cy="196381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30</xdr:row>
      <xdr:rowOff>10583</xdr:rowOff>
    </xdr:from>
    <xdr:ext cx="817143" cy="205333"/>
    <xdr:pic>
      <xdr:nvPicPr>
        <xdr:cNvPr id="13" name="图片 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381750"/>
          <a:ext cx="817143" cy="205333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31</xdr:row>
      <xdr:rowOff>0</xdr:rowOff>
    </xdr:from>
    <xdr:ext cx="817143" cy="205333"/>
    <xdr:pic>
      <xdr:nvPicPr>
        <xdr:cNvPr id="12" name="图片 4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61167" y="6582833"/>
          <a:ext cx="817143" cy="205333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32</xdr:row>
      <xdr:rowOff>21167</xdr:rowOff>
    </xdr:from>
    <xdr:to>
      <xdr:col>23</xdr:col>
      <xdr:colOff>1096709</xdr:colOff>
      <xdr:row>33</xdr:row>
      <xdr:rowOff>1956</xdr:rowOff>
    </xdr:to>
    <xdr:pic>
      <xdr:nvPicPr>
        <xdr:cNvPr id="14" name="图片 7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34848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1</xdr:colOff>
      <xdr:row>35</xdr:row>
      <xdr:rowOff>21167</xdr:rowOff>
    </xdr:from>
    <xdr:to>
      <xdr:col>23</xdr:col>
      <xdr:colOff>782287</xdr:colOff>
      <xdr:row>36</xdr:row>
      <xdr:rowOff>2339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45834" y="7450667"/>
          <a:ext cx="782286" cy="183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38</xdr:row>
      <xdr:rowOff>21167</xdr:rowOff>
    </xdr:from>
    <xdr:to>
      <xdr:col>23</xdr:col>
      <xdr:colOff>867429</xdr:colOff>
      <xdr:row>39</xdr:row>
      <xdr:rowOff>275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45833" y="8085667"/>
          <a:ext cx="867429" cy="180191"/>
        </a:xfrm>
        <a:prstGeom prst="rect">
          <a:avLst/>
        </a:prstGeom>
      </xdr:spPr>
    </xdr:pic>
    <xdr:clientData/>
  </xdr:twoCellAnchor>
  <xdr:twoCellAnchor>
    <xdr:from>
      <xdr:col>34</xdr:col>
      <xdr:colOff>68790</xdr:colOff>
      <xdr:row>2</xdr:row>
      <xdr:rowOff>200025</xdr:rowOff>
    </xdr:from>
    <xdr:to>
      <xdr:col>45</xdr:col>
      <xdr:colOff>21166</xdr:colOff>
      <xdr:row>26</xdr:row>
      <xdr:rowOff>179917</xdr:rowOff>
    </xdr:to>
    <xdr:graphicFrame macro="">
      <xdr:nvGraphicFramePr>
        <xdr:cNvPr id="20" name="图表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34</xdr:col>
      <xdr:colOff>58208</xdr:colOff>
      <xdr:row>34</xdr:row>
      <xdr:rowOff>30691</xdr:rowOff>
    </xdr:from>
    <xdr:to>
      <xdr:col>44</xdr:col>
      <xdr:colOff>677333</xdr:colOff>
      <xdr:row>55</xdr:row>
      <xdr:rowOff>179917</xdr:rowOff>
    </xdr:to>
    <xdr:graphicFrame macro="">
      <xdr:nvGraphicFramePr>
        <xdr:cNvPr id="23" name="图表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1" name="图片 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39</xdr:row>
      <xdr:rowOff>21167</xdr:rowOff>
    </xdr:from>
    <xdr:ext cx="867429" cy="176412"/>
    <xdr:pic>
      <xdr:nvPicPr>
        <xdr:cNvPr id="22" name="图片 9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532310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40</xdr:row>
      <xdr:rowOff>21167</xdr:rowOff>
    </xdr:from>
    <xdr:ext cx="867429" cy="176412"/>
    <xdr:pic>
      <xdr:nvPicPr>
        <xdr:cNvPr id="24" name="图片 9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0250" y="7729614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41</xdr:row>
      <xdr:rowOff>21167</xdr:rowOff>
    </xdr:from>
    <xdr:ext cx="867429" cy="176412"/>
    <xdr:pic>
      <xdr:nvPicPr>
        <xdr:cNvPr id="25" name="图片 9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9531" y="8593667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42</xdr:row>
      <xdr:rowOff>21167</xdr:rowOff>
    </xdr:from>
    <xdr:ext cx="867429" cy="176412"/>
    <xdr:pic>
      <xdr:nvPicPr>
        <xdr:cNvPr id="26" name="图片 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319823"/>
          <a:ext cx="867429" cy="176412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43</xdr:row>
      <xdr:rowOff>21167</xdr:rowOff>
    </xdr:from>
    <xdr:ext cx="867429" cy="176412"/>
    <xdr:pic>
      <xdr:nvPicPr>
        <xdr:cNvPr id="27" name="图片 9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90985" y="8522230"/>
          <a:ext cx="867429" cy="176412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44</xdr:row>
      <xdr:rowOff>0</xdr:rowOff>
    </xdr:from>
    <xdr:to>
      <xdr:col>23</xdr:col>
      <xdr:colOff>782411</xdr:colOff>
      <xdr:row>44</xdr:row>
      <xdr:rowOff>186288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45</xdr:row>
      <xdr:rowOff>0</xdr:rowOff>
    </xdr:from>
    <xdr:ext cx="782411" cy="186288"/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708571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46</xdr:row>
      <xdr:rowOff>0</xdr:rowOff>
    </xdr:from>
    <xdr:ext cx="782411" cy="186288"/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8905876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47</xdr:row>
      <xdr:rowOff>0</xdr:rowOff>
    </xdr:from>
    <xdr:ext cx="782411" cy="186288"/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103179"/>
          <a:ext cx="782411" cy="186288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48</xdr:row>
      <xdr:rowOff>0</xdr:rowOff>
    </xdr:from>
    <xdr:ext cx="782411" cy="186288"/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47964" y="9300483"/>
          <a:ext cx="782411" cy="186288"/>
        </a:xfrm>
        <a:prstGeom prst="rect">
          <a:avLst/>
        </a:prstGeom>
      </xdr:spPr>
    </xdr:pic>
    <xdr:clientData/>
  </xdr:oneCellAnchor>
  <xdr:twoCellAnchor editAs="oneCell">
    <xdr:from>
      <xdr:col>23</xdr:col>
      <xdr:colOff>0</xdr:colOff>
      <xdr:row>49</xdr:row>
      <xdr:rowOff>13608</xdr:rowOff>
    </xdr:from>
    <xdr:to>
      <xdr:col>23</xdr:col>
      <xdr:colOff>1096709</xdr:colOff>
      <xdr:row>49</xdr:row>
      <xdr:rowOff>191702</xdr:rowOff>
    </xdr:to>
    <xdr:pic>
      <xdr:nvPicPr>
        <xdr:cNvPr id="34" name="图片 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9708698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13608</xdr:rowOff>
    </xdr:from>
    <xdr:to>
      <xdr:col>23</xdr:col>
      <xdr:colOff>1096709</xdr:colOff>
      <xdr:row>33</xdr:row>
      <xdr:rowOff>191702</xdr:rowOff>
    </xdr:to>
    <xdr:pic>
      <xdr:nvPicPr>
        <xdr:cNvPr id="35" name="图片 7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538234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34</xdr:row>
      <xdr:rowOff>13608</xdr:rowOff>
    </xdr:from>
    <xdr:to>
      <xdr:col>23</xdr:col>
      <xdr:colOff>1096709</xdr:colOff>
      <xdr:row>34</xdr:row>
      <xdr:rowOff>191702</xdr:rowOff>
    </xdr:to>
    <xdr:pic>
      <xdr:nvPicPr>
        <xdr:cNvPr id="36" name="图片 7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6735537"/>
          <a:ext cx="1089906" cy="17809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36</xdr:row>
      <xdr:rowOff>13608</xdr:rowOff>
    </xdr:from>
    <xdr:to>
      <xdr:col>23</xdr:col>
      <xdr:colOff>1096709</xdr:colOff>
      <xdr:row>36</xdr:row>
      <xdr:rowOff>191702</xdr:rowOff>
    </xdr:to>
    <xdr:pic>
      <xdr:nvPicPr>
        <xdr:cNvPr id="37" name="图片 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9197" y="7130144"/>
          <a:ext cx="1089906" cy="178094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50</xdr:row>
      <xdr:rowOff>21166</xdr:rowOff>
    </xdr:from>
    <xdr:ext cx="867429" cy="176412"/>
    <xdr:pic>
      <xdr:nvPicPr>
        <xdr:cNvPr id="33" name="图片 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52750" y="10646833"/>
          <a:ext cx="867429" cy="17641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9525</xdr:rowOff>
    </xdr:from>
    <xdr:to>
      <xdr:col>19</xdr:col>
      <xdr:colOff>198404</xdr:colOff>
      <xdr:row>33</xdr:row>
      <xdr:rowOff>11906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8150"/>
          <a:ext cx="9497185" cy="51696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</xdr:rowOff>
    </xdr:from>
    <xdr:to>
      <xdr:col>19</xdr:col>
      <xdr:colOff>178594</xdr:colOff>
      <xdr:row>66</xdr:row>
      <xdr:rowOff>5367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10251"/>
          <a:ext cx="9477375" cy="5339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19</xdr:col>
      <xdr:colOff>166688</xdr:colOff>
      <xdr:row>98</xdr:row>
      <xdr:rowOff>165346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58563"/>
          <a:ext cx="9465469" cy="5332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19</xdr:col>
      <xdr:colOff>190203</xdr:colOff>
      <xdr:row>132</xdr:row>
      <xdr:rowOff>11906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906875"/>
          <a:ext cx="9488984" cy="53459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19</xdr:col>
      <xdr:colOff>214313</xdr:colOff>
      <xdr:row>165</xdr:row>
      <xdr:rowOff>14441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455188"/>
          <a:ext cx="9513094" cy="53484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1</xdr:rowOff>
    </xdr:from>
    <xdr:to>
      <xdr:col>19</xdr:col>
      <xdr:colOff>218270</xdr:colOff>
      <xdr:row>198</xdr:row>
      <xdr:rowOff>11907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003501"/>
          <a:ext cx="9517051" cy="53459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97</xdr:row>
      <xdr:rowOff>0</xdr:rowOff>
    </xdr:from>
    <xdr:ext cx="257175" cy="219500"/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9571" y="19192875"/>
          <a:ext cx="257175" cy="219500"/>
        </a:xfrm>
        <a:prstGeom prst="rect">
          <a:avLst/>
        </a:prstGeom>
      </xdr:spPr>
    </xdr:pic>
    <xdr:clientData/>
  </xdr:oneCellAnchor>
  <xdr:oneCellAnchor>
    <xdr:from>
      <xdr:col>2</xdr:col>
      <xdr:colOff>34021</xdr:colOff>
      <xdr:row>103</xdr:row>
      <xdr:rowOff>0</xdr:rowOff>
    </xdr:from>
    <xdr:ext cx="190500" cy="215143"/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2914" y="20247429"/>
          <a:ext cx="190500" cy="215143"/>
        </a:xfrm>
        <a:prstGeom prst="rect">
          <a:avLst/>
        </a:prstGeom>
      </xdr:spPr>
    </xdr:pic>
    <xdr:clientData/>
  </xdr:oneCellAnchor>
  <xdr:oneCellAnchor>
    <xdr:from>
      <xdr:col>2</xdr:col>
      <xdr:colOff>13608</xdr:colOff>
      <xdr:row>84</xdr:row>
      <xdr:rowOff>1</xdr:rowOff>
    </xdr:from>
    <xdr:ext cx="228600" cy="217020"/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1" y="16451037"/>
          <a:ext cx="228600" cy="217020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83</xdr:row>
      <xdr:rowOff>1</xdr:rowOff>
    </xdr:from>
    <xdr:ext cx="188419" cy="224517"/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6109" y="16240126"/>
          <a:ext cx="188419" cy="224517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81</xdr:row>
      <xdr:rowOff>1</xdr:rowOff>
    </xdr:from>
    <xdr:ext cx="251732" cy="219180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" y="15818305"/>
          <a:ext cx="251732" cy="21918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82</xdr:row>
      <xdr:rowOff>0</xdr:rowOff>
    </xdr:from>
    <xdr:ext cx="244928" cy="217944"/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69571" y="16029214"/>
          <a:ext cx="244928" cy="217944"/>
        </a:xfrm>
        <a:prstGeom prst="rect">
          <a:avLst/>
        </a:prstGeom>
      </xdr:spPr>
    </xdr:pic>
    <xdr:clientData/>
  </xdr:oneCellAnchor>
  <xdr:oneCellAnchor>
    <xdr:from>
      <xdr:col>2</xdr:col>
      <xdr:colOff>1</xdr:colOff>
      <xdr:row>84</xdr:row>
      <xdr:rowOff>210910</xdr:rowOff>
    </xdr:from>
    <xdr:ext cx="244928" cy="210910"/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2" y="16661946"/>
          <a:ext cx="244928" cy="21091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77</xdr:row>
      <xdr:rowOff>0</xdr:rowOff>
    </xdr:from>
    <xdr:ext cx="244928" cy="217459"/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" y="14974661"/>
          <a:ext cx="244928" cy="217459"/>
        </a:xfrm>
        <a:prstGeom prst="rect">
          <a:avLst/>
        </a:prstGeom>
      </xdr:spPr>
    </xdr:pic>
    <xdr:clientData/>
  </xdr:oneCellAnchor>
  <xdr:oneCellAnchor>
    <xdr:from>
      <xdr:col>2</xdr:col>
      <xdr:colOff>47628</xdr:colOff>
      <xdr:row>77</xdr:row>
      <xdr:rowOff>210910</xdr:rowOff>
    </xdr:from>
    <xdr:ext cx="145143" cy="217715"/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6521" y="15185571"/>
          <a:ext cx="145143" cy="21771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79</xdr:row>
      <xdr:rowOff>0</xdr:rowOff>
    </xdr:from>
    <xdr:ext cx="259054" cy="210911"/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9571" y="15396482"/>
          <a:ext cx="259054" cy="210911"/>
        </a:xfrm>
        <a:prstGeom prst="rect">
          <a:avLst/>
        </a:prstGeom>
      </xdr:spPr>
    </xdr:pic>
    <xdr:clientData/>
  </xdr:oneCellAnchor>
  <xdr:oneCellAnchor>
    <xdr:from>
      <xdr:col>2</xdr:col>
      <xdr:colOff>34020</xdr:colOff>
      <xdr:row>101</xdr:row>
      <xdr:rowOff>0</xdr:rowOff>
    </xdr:from>
    <xdr:ext cx="176893" cy="213827"/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2913" y="19825607"/>
          <a:ext cx="176893" cy="213827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75</xdr:row>
      <xdr:rowOff>0</xdr:rowOff>
    </xdr:from>
    <xdr:ext cx="197303" cy="215609"/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6109" y="14552839"/>
          <a:ext cx="197303" cy="215609"/>
        </a:xfrm>
        <a:prstGeom prst="rect">
          <a:avLst/>
        </a:prstGeom>
      </xdr:spPr>
    </xdr:pic>
    <xdr:clientData/>
  </xdr:oneCellAnchor>
  <xdr:oneCellAnchor>
    <xdr:from>
      <xdr:col>2</xdr:col>
      <xdr:colOff>61237</xdr:colOff>
      <xdr:row>76</xdr:row>
      <xdr:rowOff>1</xdr:rowOff>
    </xdr:from>
    <xdr:ext cx="149678" cy="212202"/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0130" y="14763751"/>
          <a:ext cx="149678" cy="212202"/>
        </a:xfrm>
        <a:prstGeom prst="rect">
          <a:avLst/>
        </a:prstGeom>
      </xdr:spPr>
    </xdr:pic>
    <xdr:clientData/>
  </xdr:oneCellAnchor>
  <xdr:oneCellAnchor>
    <xdr:from>
      <xdr:col>2</xdr:col>
      <xdr:colOff>6805</xdr:colOff>
      <xdr:row>91</xdr:row>
      <xdr:rowOff>210910</xdr:rowOff>
    </xdr:from>
    <xdr:ext cx="258536" cy="217580"/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5698" y="18138321"/>
          <a:ext cx="258536" cy="217580"/>
        </a:xfrm>
        <a:prstGeom prst="rect">
          <a:avLst/>
        </a:prstGeom>
      </xdr:spPr>
    </xdr:pic>
    <xdr:clientData/>
  </xdr:oneCellAnchor>
  <xdr:oneCellAnchor>
    <xdr:from>
      <xdr:col>2</xdr:col>
      <xdr:colOff>20413</xdr:colOff>
      <xdr:row>90</xdr:row>
      <xdr:rowOff>1</xdr:rowOff>
    </xdr:from>
    <xdr:ext cx="217714" cy="217714"/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306" y="17716501"/>
          <a:ext cx="217714" cy="217714"/>
        </a:xfrm>
        <a:prstGeom prst="rect">
          <a:avLst/>
        </a:prstGeom>
      </xdr:spPr>
    </xdr:pic>
    <xdr:clientData/>
  </xdr:oneCellAnchor>
  <xdr:oneCellAnchor>
    <xdr:from>
      <xdr:col>2</xdr:col>
      <xdr:colOff>27216</xdr:colOff>
      <xdr:row>91</xdr:row>
      <xdr:rowOff>1</xdr:rowOff>
    </xdr:from>
    <xdr:ext cx="204107" cy="212524"/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6109" y="17927412"/>
          <a:ext cx="204107" cy="21252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98</xdr:row>
      <xdr:rowOff>210910</xdr:rowOff>
    </xdr:from>
    <xdr:ext cx="246063" cy="210911"/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697" y="19614696"/>
          <a:ext cx="246063" cy="210911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95</xdr:row>
      <xdr:rowOff>0</xdr:rowOff>
    </xdr:from>
    <xdr:ext cx="232368" cy="217714"/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2502" y="18771054"/>
          <a:ext cx="232368" cy="21771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96</xdr:row>
      <xdr:rowOff>0</xdr:rowOff>
    </xdr:from>
    <xdr:ext cx="244928" cy="216499"/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52502" y="18981964"/>
          <a:ext cx="244928" cy="21649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72</xdr:row>
      <xdr:rowOff>1</xdr:rowOff>
    </xdr:from>
    <xdr:ext cx="259924" cy="217714"/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69571" y="13920108"/>
          <a:ext cx="259924" cy="217714"/>
        </a:xfrm>
        <a:prstGeom prst="rect">
          <a:avLst/>
        </a:prstGeom>
      </xdr:spPr>
    </xdr:pic>
    <xdr:clientData/>
  </xdr:oneCellAnchor>
  <xdr:oneCellAnchor>
    <xdr:from>
      <xdr:col>2</xdr:col>
      <xdr:colOff>20412</xdr:colOff>
      <xdr:row>73</xdr:row>
      <xdr:rowOff>1</xdr:rowOff>
    </xdr:from>
    <xdr:ext cx="217714" cy="211494"/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305" y="14131019"/>
          <a:ext cx="217714" cy="211494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69</xdr:row>
      <xdr:rowOff>210909</xdr:rowOff>
    </xdr:from>
    <xdr:ext cx="238125" cy="212939"/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02" y="13498284"/>
          <a:ext cx="238125" cy="212939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71</xdr:row>
      <xdr:rowOff>1</xdr:rowOff>
    </xdr:from>
    <xdr:ext cx="272143" cy="220656"/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69571" y="13709197"/>
          <a:ext cx="272143" cy="22065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93</xdr:row>
      <xdr:rowOff>0</xdr:rowOff>
    </xdr:from>
    <xdr:ext cx="272143" cy="215753"/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69571" y="18349232"/>
          <a:ext cx="272143" cy="215753"/>
        </a:xfrm>
        <a:prstGeom prst="rect">
          <a:avLst/>
        </a:prstGeom>
      </xdr:spPr>
    </xdr:pic>
    <xdr:clientData/>
  </xdr:oneCellAnchor>
  <xdr:oneCellAnchor>
    <xdr:from>
      <xdr:col>2</xdr:col>
      <xdr:colOff>13609</xdr:colOff>
      <xdr:row>94</xdr:row>
      <xdr:rowOff>1</xdr:rowOff>
    </xdr:from>
    <xdr:ext cx="236924" cy="217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02" y="18560144"/>
          <a:ext cx="236924" cy="217714"/>
        </a:xfrm>
        <a:prstGeom prst="rect">
          <a:avLst/>
        </a:prstGeom>
      </xdr:spPr>
    </xdr:pic>
    <xdr:clientData/>
  </xdr:oneCellAnchor>
  <xdr:oneCellAnchor>
    <xdr:from>
      <xdr:col>2</xdr:col>
      <xdr:colOff>6804</xdr:colOff>
      <xdr:row>88</xdr:row>
      <xdr:rowOff>1</xdr:rowOff>
    </xdr:from>
    <xdr:ext cx="254725" cy="217714"/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45697" y="17294680"/>
          <a:ext cx="254725" cy="217714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87</xdr:row>
      <xdr:rowOff>0</xdr:rowOff>
    </xdr:from>
    <xdr:ext cx="244928" cy="219269"/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9571" y="17083768"/>
          <a:ext cx="244928" cy="219269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86</xdr:row>
      <xdr:rowOff>1</xdr:rowOff>
    </xdr:from>
    <xdr:to>
      <xdr:col>2</xdr:col>
      <xdr:colOff>253521</xdr:colOff>
      <xdr:row>86</xdr:row>
      <xdr:rowOff>204107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38893" y="16872858"/>
          <a:ext cx="253521" cy="2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89</xdr:row>
      <xdr:rowOff>0</xdr:rowOff>
    </xdr:from>
    <xdr:to>
      <xdr:col>2</xdr:col>
      <xdr:colOff>255135</xdr:colOff>
      <xdr:row>89</xdr:row>
      <xdr:rowOff>204107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38894" y="17505589"/>
          <a:ext cx="255134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102</xdr:row>
      <xdr:rowOff>0</xdr:rowOff>
    </xdr:from>
    <xdr:to>
      <xdr:col>2</xdr:col>
      <xdr:colOff>251733</xdr:colOff>
      <xdr:row>102</xdr:row>
      <xdr:rowOff>208091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52501" y="20036518"/>
          <a:ext cx="238125" cy="20809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80</xdr:row>
      <xdr:rowOff>0</xdr:rowOff>
    </xdr:from>
    <xdr:to>
      <xdr:col>2</xdr:col>
      <xdr:colOff>238127</xdr:colOff>
      <xdr:row>80</xdr:row>
      <xdr:rowOff>207005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6109" y="15607393"/>
          <a:ext cx="210911" cy="207005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105</xdr:row>
      <xdr:rowOff>210910</xdr:rowOff>
    </xdr:from>
    <xdr:to>
      <xdr:col>2</xdr:col>
      <xdr:colOff>244929</xdr:colOff>
      <xdr:row>107</xdr:row>
      <xdr:rowOff>2444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2501" y="20880160"/>
          <a:ext cx="231321" cy="21335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98</xdr:row>
      <xdr:rowOff>0</xdr:rowOff>
    </xdr:from>
    <xdr:to>
      <xdr:col>2</xdr:col>
      <xdr:colOff>210913</xdr:colOff>
      <xdr:row>99</xdr:row>
      <xdr:rowOff>3746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66110" y="19403786"/>
          <a:ext cx="183696" cy="214656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104</xdr:row>
      <xdr:rowOff>0</xdr:rowOff>
    </xdr:from>
    <xdr:to>
      <xdr:col>2</xdr:col>
      <xdr:colOff>238127</xdr:colOff>
      <xdr:row>105</xdr:row>
      <xdr:rowOff>101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9306" y="20458339"/>
          <a:ext cx="217714" cy="209651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105</xdr:row>
      <xdr:rowOff>0</xdr:rowOff>
    </xdr:from>
    <xdr:to>
      <xdr:col>2</xdr:col>
      <xdr:colOff>244929</xdr:colOff>
      <xdr:row>106</xdr:row>
      <xdr:rowOff>935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45697" y="20669250"/>
          <a:ext cx="238125" cy="210485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1</xdr:row>
      <xdr:rowOff>0</xdr:rowOff>
    </xdr:from>
    <xdr:to>
      <xdr:col>2</xdr:col>
      <xdr:colOff>251735</xdr:colOff>
      <xdr:row>1</xdr:row>
      <xdr:rowOff>209210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66110" y="210911"/>
          <a:ext cx="224518" cy="209210"/>
        </a:xfrm>
        <a:prstGeom prst="rect">
          <a:avLst/>
        </a:prstGeom>
      </xdr:spPr>
    </xdr:pic>
    <xdr:clientData/>
  </xdr:twoCellAnchor>
  <xdr:twoCellAnchor editAs="oneCell">
    <xdr:from>
      <xdr:col>2</xdr:col>
      <xdr:colOff>20413</xdr:colOff>
      <xdr:row>7</xdr:row>
      <xdr:rowOff>0</xdr:rowOff>
    </xdr:from>
    <xdr:to>
      <xdr:col>2</xdr:col>
      <xdr:colOff>251901</xdr:colOff>
      <xdr:row>8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9306" y="1265464"/>
          <a:ext cx="231488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11</xdr:row>
      <xdr:rowOff>0</xdr:rowOff>
    </xdr:from>
    <xdr:to>
      <xdr:col>2</xdr:col>
      <xdr:colOff>272144</xdr:colOff>
      <xdr:row>12</xdr:row>
      <xdr:rowOff>8706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2501" y="2109107"/>
          <a:ext cx="258536" cy="219617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1</xdr:row>
      <xdr:rowOff>210910</xdr:rowOff>
    </xdr:from>
    <xdr:to>
      <xdr:col>2</xdr:col>
      <xdr:colOff>238127</xdr:colOff>
      <xdr:row>3</xdr:row>
      <xdr:rowOff>3401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2913" y="421821"/>
          <a:ext cx="204107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18</xdr:row>
      <xdr:rowOff>1</xdr:rowOff>
    </xdr:from>
    <xdr:to>
      <xdr:col>2</xdr:col>
      <xdr:colOff>265340</xdr:colOff>
      <xdr:row>19</xdr:row>
      <xdr:rowOff>220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2501" y="3163662"/>
          <a:ext cx="251732" cy="211130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21</xdr:row>
      <xdr:rowOff>0</xdr:rowOff>
    </xdr:from>
    <xdr:to>
      <xdr:col>2</xdr:col>
      <xdr:colOff>231885</xdr:colOff>
      <xdr:row>22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9718" y="4218214"/>
          <a:ext cx="191060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43</xdr:row>
      <xdr:rowOff>0</xdr:rowOff>
    </xdr:from>
    <xdr:to>
      <xdr:col>2</xdr:col>
      <xdr:colOff>231473</xdr:colOff>
      <xdr:row>43</xdr:row>
      <xdr:rowOff>204107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9717" y="8014607"/>
          <a:ext cx="19064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40824</xdr:colOff>
      <xdr:row>50</xdr:row>
      <xdr:rowOff>0</xdr:rowOff>
    </xdr:from>
    <xdr:to>
      <xdr:col>2</xdr:col>
      <xdr:colOff>222305</xdr:colOff>
      <xdr:row>51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9717" y="9490982"/>
          <a:ext cx="181481" cy="21091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30</xdr:row>
      <xdr:rowOff>1</xdr:rowOff>
    </xdr:from>
    <xdr:to>
      <xdr:col>2</xdr:col>
      <xdr:colOff>244930</xdr:colOff>
      <xdr:row>31</xdr:row>
      <xdr:rowOff>5394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305" y="5905501"/>
          <a:ext cx="224518" cy="2163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1</xdr:rowOff>
    </xdr:from>
    <xdr:to>
      <xdr:col>3</xdr:col>
      <xdr:colOff>6373</xdr:colOff>
      <xdr:row>24</xdr:row>
      <xdr:rowOff>6805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8893" y="4640037"/>
          <a:ext cx="292123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40</xdr:row>
      <xdr:rowOff>1</xdr:rowOff>
    </xdr:from>
    <xdr:to>
      <xdr:col>2</xdr:col>
      <xdr:colOff>251733</xdr:colOff>
      <xdr:row>41</xdr:row>
      <xdr:rowOff>3402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1" y="7381876"/>
          <a:ext cx="238125" cy="214312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45</xdr:row>
      <xdr:rowOff>0</xdr:rowOff>
    </xdr:from>
    <xdr:to>
      <xdr:col>2</xdr:col>
      <xdr:colOff>249684</xdr:colOff>
      <xdr:row>45</xdr:row>
      <xdr:rowOff>204107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2501" y="8436429"/>
          <a:ext cx="23607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6805</xdr:colOff>
      <xdr:row>25</xdr:row>
      <xdr:rowOff>0</xdr:rowOff>
    </xdr:from>
    <xdr:to>
      <xdr:col>2</xdr:col>
      <xdr:colOff>251733</xdr:colOff>
      <xdr:row>26</xdr:row>
      <xdr:rowOff>4410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45698" y="5061857"/>
          <a:ext cx="244928" cy="215321"/>
        </a:xfrm>
        <a:prstGeom prst="rect">
          <a:avLst/>
        </a:prstGeom>
      </xdr:spPr>
    </xdr:pic>
    <xdr:clientData/>
  </xdr:twoCellAnchor>
  <xdr:twoCellAnchor editAs="oneCell">
    <xdr:from>
      <xdr:col>2</xdr:col>
      <xdr:colOff>54433</xdr:colOff>
      <xdr:row>27</xdr:row>
      <xdr:rowOff>0</xdr:rowOff>
    </xdr:from>
    <xdr:to>
      <xdr:col>2</xdr:col>
      <xdr:colOff>226043</xdr:colOff>
      <xdr:row>28</xdr:row>
      <xdr:rowOff>6804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3326" y="5483679"/>
          <a:ext cx="171610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32</xdr:row>
      <xdr:rowOff>210910</xdr:rowOff>
    </xdr:from>
    <xdr:to>
      <xdr:col>2</xdr:col>
      <xdr:colOff>251733</xdr:colOff>
      <xdr:row>34</xdr:row>
      <xdr:rowOff>16266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2501" y="6327321"/>
          <a:ext cx="238125" cy="227177"/>
        </a:xfrm>
        <a:prstGeom prst="rect">
          <a:avLst/>
        </a:prstGeom>
      </xdr:spPr>
    </xdr:pic>
    <xdr:clientData/>
  </xdr:twoCellAnchor>
  <xdr:twoCellAnchor editAs="oneCell">
    <xdr:from>
      <xdr:col>2</xdr:col>
      <xdr:colOff>27217</xdr:colOff>
      <xdr:row>47</xdr:row>
      <xdr:rowOff>0</xdr:rowOff>
    </xdr:from>
    <xdr:to>
      <xdr:col>2</xdr:col>
      <xdr:colOff>244931</xdr:colOff>
      <xdr:row>48</xdr:row>
      <xdr:rowOff>1910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66110" y="8858250"/>
          <a:ext cx="217714" cy="21282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52</xdr:row>
      <xdr:rowOff>0</xdr:rowOff>
    </xdr:from>
    <xdr:to>
      <xdr:col>2</xdr:col>
      <xdr:colOff>229821</xdr:colOff>
      <xdr:row>52</xdr:row>
      <xdr:rowOff>204107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9305" y="9912804"/>
          <a:ext cx="209409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48</xdr:row>
      <xdr:rowOff>210910</xdr:rowOff>
    </xdr:from>
    <xdr:to>
      <xdr:col>2</xdr:col>
      <xdr:colOff>272145</xdr:colOff>
      <xdr:row>50</xdr:row>
      <xdr:rowOff>8993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2502" y="9280071"/>
          <a:ext cx="258536" cy="21990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1</xdr:rowOff>
    </xdr:from>
    <xdr:to>
      <xdr:col>3</xdr:col>
      <xdr:colOff>0</xdr:colOff>
      <xdr:row>38</xdr:row>
      <xdr:rowOff>20698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38893" y="6749144"/>
          <a:ext cx="285750" cy="231608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41</xdr:row>
      <xdr:rowOff>0</xdr:rowOff>
    </xdr:from>
    <xdr:to>
      <xdr:col>2</xdr:col>
      <xdr:colOff>258537</xdr:colOff>
      <xdr:row>42</xdr:row>
      <xdr:rowOff>1332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305" y="7592786"/>
          <a:ext cx="238125" cy="212242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62</xdr:row>
      <xdr:rowOff>0</xdr:rowOff>
    </xdr:from>
    <xdr:to>
      <xdr:col>2</xdr:col>
      <xdr:colOff>240586</xdr:colOff>
      <xdr:row>62</xdr:row>
      <xdr:rowOff>204107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2913" y="11811000"/>
          <a:ext cx="206566" cy="204107"/>
        </a:xfrm>
        <a:prstGeom prst="rect">
          <a:avLst/>
        </a:prstGeom>
      </xdr:spPr>
    </xdr:pic>
    <xdr:clientData/>
  </xdr:twoCellAnchor>
  <xdr:twoCellAnchor editAs="oneCell">
    <xdr:from>
      <xdr:col>2</xdr:col>
      <xdr:colOff>6804</xdr:colOff>
      <xdr:row>28</xdr:row>
      <xdr:rowOff>0</xdr:rowOff>
    </xdr:from>
    <xdr:to>
      <xdr:col>2</xdr:col>
      <xdr:colOff>265340</xdr:colOff>
      <xdr:row>29</xdr:row>
      <xdr:rowOff>8544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45697" y="5694589"/>
          <a:ext cx="258536" cy="219455"/>
        </a:xfrm>
        <a:prstGeom prst="rect">
          <a:avLst/>
        </a:prstGeom>
      </xdr:spPr>
    </xdr:pic>
    <xdr:clientData/>
  </xdr:twoCellAnchor>
  <xdr:twoCellAnchor editAs="oneCell">
    <xdr:from>
      <xdr:col>2</xdr:col>
      <xdr:colOff>40825</xdr:colOff>
      <xdr:row>38</xdr:row>
      <xdr:rowOff>0</xdr:rowOff>
    </xdr:from>
    <xdr:to>
      <xdr:col>2</xdr:col>
      <xdr:colOff>231325</xdr:colOff>
      <xdr:row>38</xdr:row>
      <xdr:rowOff>207818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79718" y="6960054"/>
          <a:ext cx="190500" cy="207818"/>
        </a:xfrm>
        <a:prstGeom prst="rect">
          <a:avLst/>
        </a:prstGeom>
      </xdr:spPr>
    </xdr:pic>
    <xdr:clientData/>
  </xdr:twoCellAnchor>
  <xdr:twoCellAnchor editAs="oneCell">
    <xdr:from>
      <xdr:col>2</xdr:col>
      <xdr:colOff>13608</xdr:colOff>
      <xdr:row>60</xdr:row>
      <xdr:rowOff>0</xdr:rowOff>
    </xdr:from>
    <xdr:to>
      <xdr:col>2</xdr:col>
      <xdr:colOff>238345</xdr:colOff>
      <xdr:row>61</xdr:row>
      <xdr:rowOff>6804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501" y="11389179"/>
          <a:ext cx="224737" cy="217714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65</xdr:row>
      <xdr:rowOff>0</xdr:rowOff>
    </xdr:from>
    <xdr:to>
      <xdr:col>2</xdr:col>
      <xdr:colOff>238127</xdr:colOff>
      <xdr:row>66</xdr:row>
      <xdr:rowOff>2318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109" y="12443732"/>
          <a:ext cx="210911" cy="213229"/>
        </a:xfrm>
        <a:prstGeom prst="rect">
          <a:avLst/>
        </a:prstGeom>
      </xdr:spPr>
    </xdr:pic>
    <xdr:clientData/>
  </xdr:twoCellAnchor>
  <xdr:twoCellAnchor editAs="oneCell">
    <xdr:from>
      <xdr:col>2</xdr:col>
      <xdr:colOff>20412</xdr:colOff>
      <xdr:row>68</xdr:row>
      <xdr:rowOff>0</xdr:rowOff>
    </xdr:from>
    <xdr:to>
      <xdr:col>2</xdr:col>
      <xdr:colOff>258537</xdr:colOff>
      <xdr:row>68</xdr:row>
      <xdr:rowOff>209261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9305" y="13076464"/>
          <a:ext cx="238125" cy="20926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20414</xdr:colOff>
      <xdr:row>58</xdr:row>
      <xdr:rowOff>1</xdr:rowOff>
    </xdr:from>
    <xdr:to>
      <xdr:col>2</xdr:col>
      <xdr:colOff>224520</xdr:colOff>
      <xdr:row>59</xdr:row>
      <xdr:rowOff>4535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9307" y="10967358"/>
          <a:ext cx="204106" cy="215445"/>
        </a:xfrm>
        <a:prstGeom prst="rect">
          <a:avLst/>
        </a:prstGeom>
      </xdr:spPr>
    </xdr:pic>
    <xdr:clientData/>
  </xdr:twoCellAnchor>
  <xdr:twoCellAnchor editAs="oneCell">
    <xdr:from>
      <xdr:col>2</xdr:col>
      <xdr:colOff>34020</xdr:colOff>
      <xdr:row>55</xdr:row>
      <xdr:rowOff>0</xdr:rowOff>
    </xdr:from>
    <xdr:to>
      <xdr:col>2</xdr:col>
      <xdr:colOff>231323</xdr:colOff>
      <xdr:row>55</xdr:row>
      <xdr:rowOff>201501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72913" y="10334625"/>
          <a:ext cx="197303" cy="20150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63</xdr:row>
      <xdr:rowOff>0</xdr:rowOff>
    </xdr:from>
    <xdr:to>
      <xdr:col>2</xdr:col>
      <xdr:colOff>240394</xdr:colOff>
      <xdr:row>63</xdr:row>
      <xdr:rowOff>197303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6109" y="12021911"/>
          <a:ext cx="213178" cy="197303"/>
        </a:xfrm>
        <a:prstGeom prst="rect">
          <a:avLst/>
        </a:prstGeom>
      </xdr:spPr>
    </xdr:pic>
    <xdr:clientData/>
  </xdr:twoCellAnchor>
  <xdr:twoCellAnchor editAs="oneCell">
    <xdr:from>
      <xdr:col>2</xdr:col>
      <xdr:colOff>13609</xdr:colOff>
      <xdr:row>4</xdr:row>
      <xdr:rowOff>0</xdr:rowOff>
    </xdr:from>
    <xdr:to>
      <xdr:col>2</xdr:col>
      <xdr:colOff>258537</xdr:colOff>
      <xdr:row>5</xdr:row>
      <xdr:rowOff>5202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52502" y="632732"/>
          <a:ext cx="244928" cy="21611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67</xdr:row>
      <xdr:rowOff>0</xdr:rowOff>
    </xdr:from>
    <xdr:to>
      <xdr:col>2</xdr:col>
      <xdr:colOff>275113</xdr:colOff>
      <xdr:row>68</xdr:row>
      <xdr:rowOff>9525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62026" y="12992100"/>
          <a:ext cx="25606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15</xdr:row>
      <xdr:rowOff>1</xdr:rowOff>
    </xdr:from>
    <xdr:to>
      <xdr:col>2</xdr:col>
      <xdr:colOff>247650</xdr:colOff>
      <xdr:row>15</xdr:row>
      <xdr:rowOff>202067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1075" y="3143251"/>
          <a:ext cx="209550" cy="20206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13</xdr:row>
      <xdr:rowOff>0</xdr:rowOff>
    </xdr:from>
    <xdr:to>
      <xdr:col>2</xdr:col>
      <xdr:colOff>257175</xdr:colOff>
      <xdr:row>14</xdr:row>
      <xdr:rowOff>12874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2025" y="2724150"/>
          <a:ext cx="238125" cy="2224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29</xdr:row>
      <xdr:rowOff>0</xdr:rowOff>
    </xdr:from>
    <xdr:to>
      <xdr:col>2</xdr:col>
      <xdr:colOff>276226</xdr:colOff>
      <xdr:row>30</xdr:row>
      <xdr:rowOff>4469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551" y="6076950"/>
          <a:ext cx="247650" cy="2140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54</xdr:row>
      <xdr:rowOff>0</xdr:rowOff>
    </xdr:from>
    <xdr:to>
      <xdr:col>2</xdr:col>
      <xdr:colOff>266701</xdr:colOff>
      <xdr:row>55</xdr:row>
      <xdr:rowOff>1515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026" y="10896600"/>
          <a:ext cx="247650" cy="2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100</xdr:row>
      <xdr:rowOff>0</xdr:rowOff>
    </xdr:from>
    <xdr:to>
      <xdr:col>2</xdr:col>
      <xdr:colOff>244632</xdr:colOff>
      <xdr:row>101</xdr:row>
      <xdr:rowOff>9525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62025" y="20535900"/>
          <a:ext cx="225582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35</xdr:row>
      <xdr:rowOff>1</xdr:rowOff>
    </xdr:from>
    <xdr:to>
      <xdr:col>2</xdr:col>
      <xdr:colOff>257175</xdr:colOff>
      <xdr:row>36</xdr:row>
      <xdr:rowOff>5813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075" y="7334251"/>
          <a:ext cx="219075" cy="2153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12</xdr:row>
      <xdr:rowOff>28575</xdr:rowOff>
    </xdr:from>
    <xdr:to>
      <xdr:col>3</xdr:col>
      <xdr:colOff>752382</xdr:colOff>
      <xdr:row>12</xdr:row>
      <xdr:rowOff>190480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5025" y="2543175"/>
          <a:ext cx="742857" cy="1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13</xdr:row>
      <xdr:rowOff>19050</xdr:rowOff>
    </xdr:from>
    <xdr:to>
      <xdr:col>3</xdr:col>
      <xdr:colOff>1104743</xdr:colOff>
      <xdr:row>13</xdr:row>
      <xdr:rowOff>161907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1725" y="2247900"/>
          <a:ext cx="1257143" cy="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18</xdr:row>
      <xdr:rowOff>9525</xdr:rowOff>
    </xdr:from>
    <xdr:to>
      <xdr:col>3</xdr:col>
      <xdr:colOff>1266826</xdr:colOff>
      <xdr:row>18</xdr:row>
      <xdr:rowOff>189602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8376" y="3781425"/>
          <a:ext cx="1257300" cy="19436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26</xdr:row>
      <xdr:rowOff>9525</xdr:rowOff>
    </xdr:from>
    <xdr:to>
      <xdr:col>3</xdr:col>
      <xdr:colOff>1200150</xdr:colOff>
      <xdr:row>26</xdr:row>
      <xdr:rowOff>190021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38375" y="5457825"/>
          <a:ext cx="1190625" cy="19954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28</xdr:row>
      <xdr:rowOff>9526</xdr:rowOff>
    </xdr:from>
    <xdr:to>
      <xdr:col>3</xdr:col>
      <xdr:colOff>1428750</xdr:colOff>
      <xdr:row>28</xdr:row>
      <xdr:rowOff>190137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5876926"/>
          <a:ext cx="1419225" cy="1901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19050</xdr:colOff>
      <xdr:row>0</xdr:row>
      <xdr:rowOff>14286</xdr:rowOff>
    </xdr:from>
    <xdr:to>
      <xdr:col>21</xdr:col>
      <xdr:colOff>0</xdr:colOff>
      <xdr:row>25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123295</xdr:colOff>
      <xdr:row>17</xdr:row>
      <xdr:rowOff>66302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38095" cy="29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G62"/>
  <sheetViews>
    <sheetView tabSelected="1" topLeftCell="AB1" zoomScaleNormal="100" workbookViewId="0">
      <pane ySplit="1" topLeftCell="A33" activePane="bottomLeft" state="frozen"/>
      <selection pane="bottomLeft" activeCell="AL62" sqref="AL62"/>
    </sheetView>
  </sheetViews>
  <sheetFormatPr defaultColWidth="9" defaultRowHeight="16.5"/>
  <cols>
    <col min="1" max="1" width="5.42578125" style="312" customWidth="1"/>
    <col min="2" max="2" width="14" style="321" customWidth="1"/>
    <col min="3" max="3" width="4.5703125" style="312" customWidth="1"/>
    <col min="4" max="4" width="9.28515625" style="321" customWidth="1"/>
    <col min="5" max="5" width="4.7109375" style="312" customWidth="1"/>
    <col min="6" max="6" width="5.5703125" style="312" customWidth="1"/>
    <col min="7" max="7" width="4.42578125" style="312" customWidth="1"/>
    <col min="8" max="8" width="5.5703125" style="312" customWidth="1"/>
    <col min="9" max="9" width="10.85546875" style="314" bestFit="1" customWidth="1"/>
    <col min="10" max="10" width="8.5703125" style="321" customWidth="1"/>
    <col min="11" max="11" width="12.140625" style="321" bestFit="1" customWidth="1"/>
    <col min="12" max="12" width="8.85546875" style="321" customWidth="1"/>
    <col min="13" max="13" width="9.140625" style="321" customWidth="1"/>
    <col min="14" max="14" width="9.28515625" style="321" customWidth="1"/>
    <col min="15" max="15" width="11.28515625" style="321" customWidth="1"/>
    <col min="16" max="16" width="12.140625" style="321" bestFit="1" customWidth="1"/>
    <col min="17" max="17" width="11.7109375" style="321" customWidth="1"/>
    <col min="18" max="18" width="11.42578125" style="321" customWidth="1"/>
    <col min="19" max="19" width="12.140625" style="321" bestFit="1" customWidth="1"/>
    <col min="20" max="20" width="9.42578125" style="321" customWidth="1"/>
    <col min="21" max="21" width="9.42578125" style="312" customWidth="1"/>
    <col min="22" max="22" width="12.42578125" style="310" bestFit="1" customWidth="1"/>
    <col min="23" max="23" width="12.140625" style="310" bestFit="1" customWidth="1"/>
    <col min="24" max="24" width="17.140625" style="310" customWidth="1"/>
    <col min="25" max="25" width="3.140625" style="310" customWidth="1"/>
    <col min="26" max="26" width="12.7109375" style="310" customWidth="1"/>
    <col min="27" max="27" width="14.28515625" style="310" bestFit="1" customWidth="1"/>
    <col min="28" max="28" width="12.28515625" style="310" bestFit="1" customWidth="1"/>
    <col min="29" max="29" width="12.28515625" style="321" customWidth="1"/>
    <col min="30" max="31" width="9" style="321"/>
    <col min="32" max="32" width="11.85546875" style="321" customWidth="1"/>
    <col min="33" max="16384" width="9" style="321"/>
  </cols>
  <sheetData>
    <row r="1" spans="1:33" s="311" customFormat="1">
      <c r="A1" s="45" t="s">
        <v>1005</v>
      </c>
      <c r="B1" s="305" t="s">
        <v>0</v>
      </c>
      <c r="C1" s="304" t="s">
        <v>77</v>
      </c>
      <c r="D1" s="306" t="s">
        <v>46</v>
      </c>
      <c r="E1" s="304" t="s">
        <v>602</v>
      </c>
      <c r="F1" s="304" t="s">
        <v>297</v>
      </c>
      <c r="G1" s="304" t="s">
        <v>298</v>
      </c>
      <c r="H1" s="304" t="s">
        <v>299</v>
      </c>
      <c r="I1" s="307" t="s">
        <v>80</v>
      </c>
      <c r="J1" s="305" t="s">
        <v>78</v>
      </c>
      <c r="K1" s="305" t="s">
        <v>65</v>
      </c>
      <c r="L1" s="305" t="s">
        <v>66</v>
      </c>
      <c r="M1" s="305" t="s">
        <v>72</v>
      </c>
      <c r="N1" s="305" t="s">
        <v>73</v>
      </c>
      <c r="O1" s="308" t="s">
        <v>87</v>
      </c>
      <c r="P1" s="305" t="s">
        <v>67</v>
      </c>
      <c r="Q1" s="305" t="s">
        <v>68</v>
      </c>
      <c r="R1" s="305" t="s">
        <v>69</v>
      </c>
      <c r="S1" s="305" t="s">
        <v>70</v>
      </c>
      <c r="T1" s="305" t="s">
        <v>377</v>
      </c>
      <c r="U1" s="309" t="s">
        <v>71</v>
      </c>
      <c r="V1" s="305" t="s">
        <v>410</v>
      </c>
      <c r="W1" s="305" t="s">
        <v>411</v>
      </c>
      <c r="X1" s="305" t="s">
        <v>409</v>
      </c>
      <c r="Y1" s="310"/>
      <c r="Z1" s="310"/>
      <c r="AA1" s="310"/>
      <c r="AB1" s="310"/>
      <c r="AE1" s="304" t="s">
        <v>7</v>
      </c>
      <c r="AF1" s="305" t="s">
        <v>70</v>
      </c>
      <c r="AG1" s="305" t="s">
        <v>377</v>
      </c>
    </row>
    <row r="2" spans="1:33">
      <c r="A2" s="312">
        <v>1</v>
      </c>
      <c r="B2" s="313">
        <v>42702</v>
      </c>
      <c r="C2" s="312">
        <v>3</v>
      </c>
      <c r="D2" s="312">
        <f>舟賽記錄!R2</f>
        <v>58024</v>
      </c>
      <c r="E2" s="312">
        <v>29</v>
      </c>
      <c r="F2" s="312">
        <v>8</v>
      </c>
      <c r="G2" s="312">
        <v>9</v>
      </c>
      <c r="H2" s="312">
        <f t="shared" ref="H2:H7" si="0">E2-F2-G2</f>
        <v>12</v>
      </c>
      <c r="I2" s="314">
        <f>29/E2</f>
        <v>1</v>
      </c>
      <c r="J2" s="312">
        <v>1605</v>
      </c>
      <c r="K2" s="310">
        <f t="shared" ref="K2:K7" si="1">D2/E2</f>
        <v>2000.8275862068965</v>
      </c>
      <c r="L2" s="310">
        <v>30</v>
      </c>
      <c r="M2" s="310">
        <v>68</v>
      </c>
      <c r="N2" s="310">
        <f t="shared" ref="N2:N7" si="2">-(J2/E2)</f>
        <v>-55.344827586206897</v>
      </c>
      <c r="O2" s="315">
        <f t="shared" ref="O2:O7" si="3">SUM(K2:N2)</f>
        <v>2043.4827586206898</v>
      </c>
      <c r="P2" s="316">
        <v>1869.2</v>
      </c>
      <c r="Q2" s="317">
        <v>1781.17</v>
      </c>
      <c r="R2" s="318">
        <v>1794.43</v>
      </c>
      <c r="S2" s="319">
        <f t="shared" ref="S2:S7" si="4">SUM(O2:R2)</f>
        <v>7488.2827586206904</v>
      </c>
      <c r="T2" s="312">
        <v>3740</v>
      </c>
      <c r="U2" s="320">
        <v>-698</v>
      </c>
      <c r="AE2" s="312">
        <v>1</v>
      </c>
      <c r="AF2" s="319">
        <v>7488.2827586206904</v>
      </c>
      <c r="AG2" s="312">
        <v>3740</v>
      </c>
    </row>
    <row r="3" spans="1:33">
      <c r="A3" s="312">
        <f>A2+1</f>
        <v>2</v>
      </c>
      <c r="B3" s="313">
        <f>B2+7</f>
        <v>42709</v>
      </c>
      <c r="C3" s="312">
        <v>1</v>
      </c>
      <c r="D3" s="312">
        <v>60667</v>
      </c>
      <c r="E3" s="312">
        <v>30</v>
      </c>
      <c r="F3" s="312">
        <v>10</v>
      </c>
      <c r="G3" s="312">
        <v>8</v>
      </c>
      <c r="H3" s="312">
        <f t="shared" si="0"/>
        <v>12</v>
      </c>
      <c r="I3" s="314">
        <f>29/E3</f>
        <v>0.96666666666666667</v>
      </c>
      <c r="J3" s="312">
        <v>1380</v>
      </c>
      <c r="K3" s="310">
        <f t="shared" si="1"/>
        <v>2022.2333333333333</v>
      </c>
      <c r="L3" s="310">
        <v>50</v>
      </c>
      <c r="M3" s="310">
        <v>75</v>
      </c>
      <c r="N3" s="310">
        <f t="shared" si="2"/>
        <v>-46</v>
      </c>
      <c r="O3" s="322">
        <f t="shared" si="3"/>
        <v>2101.2333333333336</v>
      </c>
      <c r="P3" s="323">
        <f t="shared" ref="P3:R5" si="5">O2</f>
        <v>2043.4827586206898</v>
      </c>
      <c r="Q3" s="316">
        <f t="shared" si="5"/>
        <v>1869.2</v>
      </c>
      <c r="R3" s="317">
        <f t="shared" si="5"/>
        <v>1781.17</v>
      </c>
      <c r="S3" s="319">
        <f t="shared" si="4"/>
        <v>7795.0860919540237</v>
      </c>
      <c r="T3" s="312">
        <v>2455</v>
      </c>
      <c r="U3" s="324">
        <f t="shared" ref="U3:U8" si="6">T2-T3</f>
        <v>1285</v>
      </c>
      <c r="Z3" s="305" t="s">
        <v>72</v>
      </c>
      <c r="AA3" s="304" t="s">
        <v>602</v>
      </c>
      <c r="AB3" s="304" t="s">
        <v>624</v>
      </c>
      <c r="AE3" s="312">
        <f>AE2+1</f>
        <v>2</v>
      </c>
      <c r="AF3" s="319">
        <v>7795.0860919540237</v>
      </c>
      <c r="AG3" s="312">
        <v>2455</v>
      </c>
    </row>
    <row r="4" spans="1:33">
      <c r="A4" s="312">
        <f t="shared" ref="A4:A19" si="7">A3+1</f>
        <v>3</v>
      </c>
      <c r="B4" s="313">
        <f t="shared" ref="B4:B19" si="8">B3+7</f>
        <v>42716</v>
      </c>
      <c r="C4" s="312">
        <v>2</v>
      </c>
      <c r="D4" s="312">
        <f>舟賽記錄!R61</f>
        <v>58188</v>
      </c>
      <c r="E4" s="312">
        <v>30</v>
      </c>
      <c r="F4" s="312">
        <v>12</v>
      </c>
      <c r="G4" s="312">
        <v>6</v>
      </c>
      <c r="H4" s="312">
        <f t="shared" si="0"/>
        <v>12</v>
      </c>
      <c r="I4" s="314">
        <f>27/E4</f>
        <v>0.9</v>
      </c>
      <c r="J4" s="312">
        <v>1702</v>
      </c>
      <c r="K4" s="310">
        <f t="shared" si="1"/>
        <v>1939.6</v>
      </c>
      <c r="L4" s="310">
        <v>38</v>
      </c>
      <c r="M4" s="310">
        <v>75</v>
      </c>
      <c r="N4" s="310">
        <f t="shared" si="2"/>
        <v>-56.733333333333334</v>
      </c>
      <c r="O4" s="325">
        <f t="shared" si="3"/>
        <v>1995.8666666666666</v>
      </c>
      <c r="P4" s="326">
        <f t="shared" si="5"/>
        <v>2101.2333333333336</v>
      </c>
      <c r="Q4" s="323">
        <f t="shared" si="5"/>
        <v>2043.4827586206898</v>
      </c>
      <c r="R4" s="316">
        <f t="shared" si="5"/>
        <v>1869.2</v>
      </c>
      <c r="S4" s="319">
        <f t="shared" si="4"/>
        <v>8009.7827586206904</v>
      </c>
      <c r="T4" s="312">
        <v>1425</v>
      </c>
      <c r="U4" s="324">
        <f t="shared" si="6"/>
        <v>1030</v>
      </c>
      <c r="Z4" s="310">
        <v>100</v>
      </c>
      <c r="AA4" s="327">
        <v>30</v>
      </c>
      <c r="AB4" s="310">
        <f>Z4-Z5</f>
        <v>9</v>
      </c>
      <c r="AE4" s="312">
        <f t="shared" ref="AE4:AE29" si="9">AE3+1</f>
        <v>3</v>
      </c>
      <c r="AF4" s="319">
        <v>8009.7827586206904</v>
      </c>
      <c r="AG4" s="312">
        <v>1425</v>
      </c>
    </row>
    <row r="5" spans="1:33">
      <c r="A5" s="312">
        <f t="shared" si="7"/>
        <v>4</v>
      </c>
      <c r="B5" s="313">
        <f t="shared" si="8"/>
        <v>42723</v>
      </c>
      <c r="C5" s="312">
        <v>1</v>
      </c>
      <c r="D5" s="312">
        <f>联盟记录!E47</f>
        <v>60142</v>
      </c>
      <c r="E5" s="312">
        <v>29</v>
      </c>
      <c r="F5" s="312">
        <v>12</v>
      </c>
      <c r="G5" s="312">
        <v>7</v>
      </c>
      <c r="H5" s="312">
        <f t="shared" si="0"/>
        <v>10</v>
      </c>
      <c r="I5" s="314">
        <f>27/E5</f>
        <v>0.93103448275862066</v>
      </c>
      <c r="J5" s="312">
        <v>1199</v>
      </c>
      <c r="K5" s="310">
        <f t="shared" si="1"/>
        <v>2073.8620689655172</v>
      </c>
      <c r="L5" s="310">
        <v>50</v>
      </c>
      <c r="M5" s="310">
        <v>68</v>
      </c>
      <c r="N5" s="310">
        <f t="shared" si="2"/>
        <v>-41.344827586206897</v>
      </c>
      <c r="O5" s="328">
        <f t="shared" si="3"/>
        <v>2150.5172413793102</v>
      </c>
      <c r="P5" s="318">
        <f t="shared" si="5"/>
        <v>1995.8666666666666</v>
      </c>
      <c r="Q5" s="326">
        <f t="shared" si="5"/>
        <v>2101.2333333333336</v>
      </c>
      <c r="R5" s="323">
        <f t="shared" si="5"/>
        <v>2043.4827586206898</v>
      </c>
      <c r="S5" s="319">
        <f t="shared" si="4"/>
        <v>8291.1</v>
      </c>
      <c r="T5" s="312">
        <v>387</v>
      </c>
      <c r="U5" s="324">
        <f t="shared" si="6"/>
        <v>1038</v>
      </c>
      <c r="Z5" s="310">
        <v>91</v>
      </c>
      <c r="AA5" s="327">
        <v>29</v>
      </c>
      <c r="AB5" s="310">
        <f t="shared" ref="AB5:AB12" si="10">Z5-Z6</f>
        <v>8</v>
      </c>
      <c r="AE5" s="312">
        <f t="shared" si="9"/>
        <v>4</v>
      </c>
      <c r="AF5" s="319">
        <v>8291.1</v>
      </c>
      <c r="AG5" s="312">
        <v>387</v>
      </c>
    </row>
    <row r="6" spans="1:33">
      <c r="A6" s="312">
        <f t="shared" si="7"/>
        <v>5</v>
      </c>
      <c r="B6" s="313">
        <f t="shared" si="8"/>
        <v>42730</v>
      </c>
      <c r="C6" s="312">
        <v>1</v>
      </c>
      <c r="D6" s="312">
        <f>舟賽記錄!R120</f>
        <v>60431</v>
      </c>
      <c r="E6" s="312">
        <v>29</v>
      </c>
      <c r="F6" s="312">
        <v>11</v>
      </c>
      <c r="G6" s="312">
        <v>10</v>
      </c>
      <c r="H6" s="312">
        <f t="shared" si="0"/>
        <v>8</v>
      </c>
      <c r="I6" s="314">
        <f>28/E6</f>
        <v>0.96551724137931039</v>
      </c>
      <c r="J6" s="312">
        <v>1402</v>
      </c>
      <c r="K6" s="310">
        <f t="shared" si="1"/>
        <v>2083.8275862068967</v>
      </c>
      <c r="L6" s="310">
        <v>50</v>
      </c>
      <c r="M6" s="310">
        <v>68</v>
      </c>
      <c r="N6" s="310">
        <f t="shared" si="2"/>
        <v>-48.344827586206897</v>
      </c>
      <c r="O6" s="329">
        <f t="shared" si="3"/>
        <v>2153.4827586206898</v>
      </c>
      <c r="P6" s="330">
        <f t="shared" ref="P6" si="11">O5</f>
        <v>2150.5172413793102</v>
      </c>
      <c r="Q6" s="318">
        <f t="shared" ref="Q6" si="12">P5</f>
        <v>1995.8666666666666</v>
      </c>
      <c r="R6" s="326">
        <f t="shared" ref="R6" si="13">Q5</f>
        <v>2101.2333333333336</v>
      </c>
      <c r="S6" s="319">
        <f t="shared" si="4"/>
        <v>8401.1</v>
      </c>
      <c r="T6" s="331">
        <v>152</v>
      </c>
      <c r="U6" s="324">
        <f t="shared" si="6"/>
        <v>235</v>
      </c>
      <c r="Z6" s="310">
        <v>83</v>
      </c>
      <c r="AA6" s="327">
        <v>28</v>
      </c>
      <c r="AB6" s="310">
        <f t="shared" si="10"/>
        <v>8</v>
      </c>
      <c r="AE6" s="312">
        <f t="shared" si="9"/>
        <v>5</v>
      </c>
      <c r="AF6" s="319">
        <v>8401.1</v>
      </c>
      <c r="AG6" s="331">
        <v>152</v>
      </c>
    </row>
    <row r="7" spans="1:33">
      <c r="A7" s="312">
        <f t="shared" si="7"/>
        <v>6</v>
      </c>
      <c r="B7" s="313">
        <f t="shared" si="8"/>
        <v>42737</v>
      </c>
      <c r="C7" s="312">
        <v>5</v>
      </c>
      <c r="D7" s="312">
        <f>舟賽記錄!R149</f>
        <v>46228</v>
      </c>
      <c r="E7" s="312">
        <f>舟賽記錄!P149</f>
        <v>30</v>
      </c>
      <c r="F7" s="312">
        <v>11</v>
      </c>
      <c r="G7" s="312">
        <v>10</v>
      </c>
      <c r="H7" s="312">
        <f t="shared" si="0"/>
        <v>9</v>
      </c>
      <c r="I7" s="314">
        <f>29/30</f>
        <v>0.96666666666666667</v>
      </c>
      <c r="J7" s="312">
        <v>1307</v>
      </c>
      <c r="K7" s="310">
        <f t="shared" si="1"/>
        <v>1540.9333333333334</v>
      </c>
      <c r="L7" s="310">
        <v>20</v>
      </c>
      <c r="M7" s="310">
        <v>100</v>
      </c>
      <c r="N7" s="310">
        <f t="shared" si="2"/>
        <v>-43.56666666666667</v>
      </c>
      <c r="O7" s="315">
        <f t="shared" si="3"/>
        <v>1617.3666666666668</v>
      </c>
      <c r="P7" s="316">
        <f t="shared" ref="P7" si="14">O6</f>
        <v>2153.4827586206898</v>
      </c>
      <c r="Q7" s="317">
        <f t="shared" ref="Q7" si="15">P6</f>
        <v>2150.5172413793102</v>
      </c>
      <c r="R7" s="318">
        <f t="shared" ref="R7" si="16">Q6</f>
        <v>1995.8666666666666</v>
      </c>
      <c r="S7" s="319">
        <f t="shared" si="4"/>
        <v>7917.2333333333336</v>
      </c>
      <c r="T7" s="312">
        <v>1848</v>
      </c>
      <c r="U7" s="320">
        <f t="shared" si="6"/>
        <v>-1696</v>
      </c>
      <c r="Z7" s="310">
        <v>75</v>
      </c>
      <c r="AA7" s="327">
        <v>27</v>
      </c>
      <c r="AB7" s="310">
        <f t="shared" si="10"/>
        <v>8</v>
      </c>
      <c r="AE7" s="312">
        <f t="shared" si="9"/>
        <v>6</v>
      </c>
      <c r="AF7" s="319">
        <v>7917.2333333333336</v>
      </c>
      <c r="AG7" s="312">
        <v>1848</v>
      </c>
    </row>
    <row r="8" spans="1:33">
      <c r="A8" s="312">
        <f t="shared" si="7"/>
        <v>7</v>
      </c>
      <c r="B8" s="313">
        <f t="shared" si="8"/>
        <v>42744</v>
      </c>
      <c r="C8" s="312">
        <v>1</v>
      </c>
      <c r="D8" s="312">
        <f>舟賽記錄!R179</f>
        <v>59950</v>
      </c>
      <c r="E8" s="312">
        <f>舟賽記錄!P179</f>
        <v>29</v>
      </c>
      <c r="F8" s="312">
        <v>9</v>
      </c>
      <c r="G8" s="312">
        <v>14</v>
      </c>
      <c r="H8" s="312">
        <f t="shared" ref="H8" si="17">E8-F8-G8</f>
        <v>6</v>
      </c>
      <c r="I8" s="314">
        <f>27/E8</f>
        <v>0.93103448275862066</v>
      </c>
      <c r="J8" s="312">
        <v>1511</v>
      </c>
      <c r="K8" s="310">
        <f t="shared" ref="K8" si="18">D8/E8</f>
        <v>2067.2413793103447</v>
      </c>
      <c r="L8" s="310">
        <v>50</v>
      </c>
      <c r="M8" s="310">
        <v>91</v>
      </c>
      <c r="N8" s="310">
        <f t="shared" ref="N8" si="19">-(J8/E8)</f>
        <v>-52.103448275862071</v>
      </c>
      <c r="O8" s="322">
        <f t="shared" ref="O8" si="20">SUM(K8:N8)</f>
        <v>2156.1379310344828</v>
      </c>
      <c r="P8" s="323">
        <f t="shared" ref="P8" si="21">O7</f>
        <v>1617.3666666666668</v>
      </c>
      <c r="Q8" s="316">
        <f t="shared" ref="Q8" si="22">P7</f>
        <v>2153.4827586206898</v>
      </c>
      <c r="R8" s="317">
        <f t="shared" ref="R8" si="23">Q7</f>
        <v>2150.5172413793102</v>
      </c>
      <c r="S8" s="319">
        <f t="shared" ref="S8" si="24">SUM(O8:R8)</f>
        <v>8077.5045977011487</v>
      </c>
      <c r="T8" s="312">
        <v>1153</v>
      </c>
      <c r="U8" s="324">
        <f t="shared" si="6"/>
        <v>695</v>
      </c>
      <c r="Z8" s="310">
        <v>67</v>
      </c>
      <c r="AA8" s="327">
        <v>26</v>
      </c>
      <c r="AB8" s="310">
        <f t="shared" si="10"/>
        <v>8</v>
      </c>
      <c r="AE8" s="312">
        <f t="shared" si="9"/>
        <v>7</v>
      </c>
      <c r="AF8" s="319">
        <v>8077.5045977011487</v>
      </c>
      <c r="AG8" s="312">
        <v>1153</v>
      </c>
    </row>
    <row r="9" spans="1:33">
      <c r="A9" s="312">
        <f t="shared" si="7"/>
        <v>8</v>
      </c>
      <c r="B9" s="313">
        <f t="shared" si="8"/>
        <v>42751</v>
      </c>
      <c r="C9" s="312">
        <v>1</v>
      </c>
      <c r="D9" s="312">
        <v>59332</v>
      </c>
      <c r="E9" s="312">
        <f>舟賽記錄!P180</f>
        <v>29</v>
      </c>
      <c r="F9" s="312">
        <v>11</v>
      </c>
      <c r="G9" s="312">
        <v>14</v>
      </c>
      <c r="H9" s="312">
        <f t="shared" ref="H9" si="25">E9-F9-G9</f>
        <v>4</v>
      </c>
      <c r="I9" s="314">
        <f>27/29</f>
        <v>0.93103448275862066</v>
      </c>
      <c r="J9" s="312">
        <v>1543</v>
      </c>
      <c r="K9" s="310">
        <f t="shared" ref="K9" si="26">D9/E9</f>
        <v>2045.9310344827586</v>
      </c>
      <c r="L9" s="310">
        <v>50</v>
      </c>
      <c r="M9" s="310">
        <v>91</v>
      </c>
      <c r="N9" s="310">
        <f t="shared" ref="N9" si="27">-(J9/E9)</f>
        <v>-53.206896551724135</v>
      </c>
      <c r="O9" s="325">
        <f t="shared" ref="O9" si="28">SUM(K9:N9)</f>
        <v>2133.7241379310344</v>
      </c>
      <c r="P9" s="326">
        <f t="shared" ref="P9" si="29">O8</f>
        <v>2156.1379310344828</v>
      </c>
      <c r="Q9" s="323">
        <f t="shared" ref="Q9" si="30">P8</f>
        <v>1617.3666666666668</v>
      </c>
      <c r="R9" s="316">
        <f t="shared" ref="R9" si="31">Q8</f>
        <v>2153.4827586206898</v>
      </c>
      <c r="S9" s="319">
        <f t="shared" ref="S9" si="32">SUM(O9:R9)</f>
        <v>8060.7114942528733</v>
      </c>
      <c r="T9" s="312">
        <v>1315</v>
      </c>
      <c r="U9" s="320">
        <f t="shared" ref="U9" si="33">T8-T9</f>
        <v>-162</v>
      </c>
      <c r="Z9" s="310">
        <v>59</v>
      </c>
      <c r="AA9" s="327">
        <v>25</v>
      </c>
      <c r="AB9" s="310">
        <f t="shared" si="10"/>
        <v>7</v>
      </c>
      <c r="AE9" s="312">
        <f t="shared" si="9"/>
        <v>8</v>
      </c>
      <c r="AF9" s="319">
        <v>8060.7114942528733</v>
      </c>
      <c r="AG9" s="312">
        <v>1315</v>
      </c>
    </row>
    <row r="10" spans="1:33">
      <c r="A10" s="312">
        <f t="shared" si="7"/>
        <v>9</v>
      </c>
      <c r="B10" s="313">
        <f t="shared" si="8"/>
        <v>42758</v>
      </c>
      <c r="C10" s="312">
        <f>舟賽記錄!Q237</f>
        <v>2</v>
      </c>
      <c r="D10" s="312">
        <f>舟賽記錄!R237</f>
        <v>50401</v>
      </c>
      <c r="E10" s="312">
        <f>舟賽記錄!P237</f>
        <v>24</v>
      </c>
      <c r="F10" s="312">
        <v>10</v>
      </c>
      <c r="G10" s="312">
        <v>10</v>
      </c>
      <c r="H10" s="312">
        <f t="shared" ref="H10" si="34">E10-F10-G10</f>
        <v>4</v>
      </c>
      <c r="I10" s="314">
        <f>24/24</f>
        <v>1</v>
      </c>
      <c r="J10" s="312">
        <v>1515</v>
      </c>
      <c r="K10" s="310">
        <f t="shared" ref="K10" si="35">D10/E10</f>
        <v>2100.0416666666665</v>
      </c>
      <c r="L10" s="310">
        <v>38</v>
      </c>
      <c r="M10" s="310">
        <v>52</v>
      </c>
      <c r="N10" s="310">
        <f t="shared" ref="N10" si="36">-(J10/E10)</f>
        <v>-63.125</v>
      </c>
      <c r="O10" s="328">
        <f t="shared" ref="O10" si="37">SUM(K10:N10)</f>
        <v>2126.9166666666665</v>
      </c>
      <c r="P10" s="318">
        <f t="shared" ref="P10" si="38">O9</f>
        <v>2133.7241379310344</v>
      </c>
      <c r="Q10" s="326">
        <f t="shared" ref="Q10" si="39">P9</f>
        <v>2156.1379310344828</v>
      </c>
      <c r="R10" s="323">
        <f t="shared" ref="R10" si="40">Q9</f>
        <v>1617.3666666666668</v>
      </c>
      <c r="S10" s="319">
        <f t="shared" ref="S10" si="41">SUM(O10:R10)</f>
        <v>8034.1454022988501</v>
      </c>
      <c r="T10" s="312">
        <v>1534</v>
      </c>
      <c r="U10" s="320">
        <f t="shared" ref="U10" si="42">T9-T10</f>
        <v>-219</v>
      </c>
      <c r="Z10" s="310">
        <v>52</v>
      </c>
      <c r="AA10" s="327">
        <v>24</v>
      </c>
      <c r="AB10" s="310">
        <f t="shared" si="10"/>
        <v>6</v>
      </c>
      <c r="AE10" s="312">
        <f t="shared" si="9"/>
        <v>9</v>
      </c>
      <c r="AF10" s="319">
        <v>8034.1454022988501</v>
      </c>
      <c r="AG10" s="312">
        <v>1534</v>
      </c>
    </row>
    <row r="11" spans="1:33">
      <c r="A11" s="312">
        <f t="shared" si="7"/>
        <v>10</v>
      </c>
      <c r="B11" s="313">
        <f t="shared" si="8"/>
        <v>42765</v>
      </c>
      <c r="C11" s="312">
        <f>舟賽記錄!Q261</f>
        <v>7</v>
      </c>
      <c r="D11" s="312">
        <f>舟賽記錄!R261</f>
        <v>31289</v>
      </c>
      <c r="E11" s="312">
        <f>舟賽記錄!P261</f>
        <v>20</v>
      </c>
      <c r="F11" s="312">
        <v>8</v>
      </c>
      <c r="G11" s="312">
        <v>9</v>
      </c>
      <c r="H11" s="312">
        <f t="shared" ref="H11" si="43">E11-F11-G11</f>
        <v>3</v>
      </c>
      <c r="I11" s="314">
        <f>19/20</f>
        <v>0.95</v>
      </c>
      <c r="J11" s="312">
        <v>1495</v>
      </c>
      <c r="K11" s="310">
        <f t="shared" ref="K11" si="44">D11/E11</f>
        <v>1564.45</v>
      </c>
      <c r="L11" s="310">
        <v>10</v>
      </c>
      <c r="M11" s="310">
        <v>31</v>
      </c>
      <c r="N11" s="310">
        <f t="shared" ref="N11" si="45">-(J11/E11)</f>
        <v>-74.75</v>
      </c>
      <c r="O11" s="329">
        <f t="shared" ref="O11" si="46">SUM(K11:N11)</f>
        <v>1530.7</v>
      </c>
      <c r="P11" s="330">
        <f t="shared" ref="P11" si="47">O10</f>
        <v>2126.9166666666665</v>
      </c>
      <c r="Q11" s="318">
        <f t="shared" ref="Q11" si="48">P10</f>
        <v>2133.7241379310344</v>
      </c>
      <c r="R11" s="326">
        <f t="shared" ref="R11" si="49">Q10</f>
        <v>2156.1379310344828</v>
      </c>
      <c r="S11" s="319">
        <f t="shared" ref="S11" si="50">SUM(O11:R11)</f>
        <v>7947.478735632184</v>
      </c>
      <c r="T11" s="312">
        <v>2014</v>
      </c>
      <c r="U11" s="320">
        <f t="shared" ref="U11" si="51">T10-T11</f>
        <v>-480</v>
      </c>
      <c r="Z11" s="310">
        <v>46</v>
      </c>
      <c r="AA11" s="327">
        <v>23</v>
      </c>
      <c r="AB11" s="310">
        <f t="shared" si="10"/>
        <v>6</v>
      </c>
      <c r="AE11" s="312">
        <f t="shared" si="9"/>
        <v>10</v>
      </c>
      <c r="AF11" s="319">
        <v>7947.478735632184</v>
      </c>
      <c r="AG11" s="312">
        <v>2014</v>
      </c>
    </row>
    <row r="12" spans="1:33">
      <c r="A12" s="312">
        <f t="shared" si="7"/>
        <v>11</v>
      </c>
      <c r="B12" s="313">
        <f t="shared" si="8"/>
        <v>42772</v>
      </c>
      <c r="C12" s="312">
        <f>舟賽記錄!Q281</f>
        <v>1</v>
      </c>
      <c r="D12" s="312">
        <f>舟賽記錄!R281</f>
        <v>39835</v>
      </c>
      <c r="E12" s="312">
        <f>舟賽記錄!P281</f>
        <v>21</v>
      </c>
      <c r="F12" s="312">
        <v>7</v>
      </c>
      <c r="G12" s="312">
        <v>9</v>
      </c>
      <c r="H12" s="312">
        <f t="shared" ref="H12" si="52">E12-F12-G12</f>
        <v>5</v>
      </c>
      <c r="I12" s="314">
        <f>17/21</f>
        <v>0.80952380952380953</v>
      </c>
      <c r="J12" s="312">
        <v>1495</v>
      </c>
      <c r="K12" s="310">
        <f t="shared" ref="K12" si="53">D12/E12</f>
        <v>1896.9047619047619</v>
      </c>
      <c r="L12" s="310">
        <v>50</v>
      </c>
      <c r="M12" s="310">
        <v>35</v>
      </c>
      <c r="N12" s="310">
        <f t="shared" ref="N12" si="54">-(J12/E12)</f>
        <v>-71.19047619047619</v>
      </c>
      <c r="O12" s="315">
        <f t="shared" ref="O12" si="55">SUM(K12:N12)</f>
        <v>1910.7142857142858</v>
      </c>
      <c r="P12" s="316">
        <f t="shared" ref="P12" si="56">O11</f>
        <v>1530.7</v>
      </c>
      <c r="Q12" s="317">
        <f t="shared" ref="Q12" si="57">P11</f>
        <v>2126.9166666666665</v>
      </c>
      <c r="R12" s="318">
        <f t="shared" ref="R12" si="58">Q11</f>
        <v>2133.7241379310344</v>
      </c>
      <c r="S12" s="319">
        <f t="shared" ref="S12" si="59">SUM(O12:R12)</f>
        <v>7702.0550903119874</v>
      </c>
      <c r="T12" s="312">
        <v>3903</v>
      </c>
      <c r="U12" s="320">
        <f t="shared" ref="U12" si="60">T11-T12</f>
        <v>-1889</v>
      </c>
      <c r="Z12" s="310">
        <v>40</v>
      </c>
      <c r="AA12" s="327">
        <v>22</v>
      </c>
      <c r="AB12" s="310">
        <f t="shared" si="10"/>
        <v>5</v>
      </c>
      <c r="AE12" s="312">
        <f t="shared" si="9"/>
        <v>11</v>
      </c>
      <c r="AF12" s="319">
        <v>7702.0550903119874</v>
      </c>
      <c r="AG12" s="312">
        <v>3903</v>
      </c>
    </row>
    <row r="13" spans="1:33">
      <c r="A13" s="312">
        <f t="shared" si="7"/>
        <v>12</v>
      </c>
      <c r="B13" s="313">
        <f t="shared" si="8"/>
        <v>42779</v>
      </c>
      <c r="C13" s="312">
        <f>舟賽記錄!Q302</f>
        <v>2</v>
      </c>
      <c r="D13" s="312">
        <f>舟賽記錄!R302</f>
        <v>49095</v>
      </c>
      <c r="E13" s="312">
        <f>舟賽記錄!P302</f>
        <v>25</v>
      </c>
      <c r="F13" s="312">
        <v>9</v>
      </c>
      <c r="G13" s="312">
        <v>8</v>
      </c>
      <c r="H13" s="312">
        <f t="shared" ref="H13" si="61">E13-F13-G13</f>
        <v>8</v>
      </c>
      <c r="I13" s="314">
        <f>19/25</f>
        <v>0.76</v>
      </c>
      <c r="J13" s="312">
        <v>1463</v>
      </c>
      <c r="K13" s="310">
        <f t="shared" ref="K13" si="62">D13/E13</f>
        <v>1963.8</v>
      </c>
      <c r="L13" s="310">
        <v>38</v>
      </c>
      <c r="M13" s="310">
        <v>59</v>
      </c>
      <c r="N13" s="310">
        <f t="shared" ref="N13" si="63">-(J13/E13)</f>
        <v>-58.52</v>
      </c>
      <c r="O13" s="322">
        <f t="shared" ref="O13" si="64">SUM(K13:N13)</f>
        <v>2002.2800000000002</v>
      </c>
      <c r="P13" s="323">
        <f t="shared" ref="P13" si="65">O12</f>
        <v>1910.7142857142858</v>
      </c>
      <c r="Q13" s="316">
        <f t="shared" ref="Q13" si="66">P12</f>
        <v>1530.7</v>
      </c>
      <c r="R13" s="317">
        <f t="shared" ref="R13" si="67">Q12</f>
        <v>2126.9166666666665</v>
      </c>
      <c r="S13" s="319">
        <f t="shared" ref="S13" si="68">SUM(O13:R13)</f>
        <v>7570.6109523809519</v>
      </c>
      <c r="T13" s="312">
        <v>4974</v>
      </c>
      <c r="U13" s="320">
        <f t="shared" ref="U13" si="69">T12-T13</f>
        <v>-1071</v>
      </c>
      <c r="Z13" s="310">
        <v>35</v>
      </c>
      <c r="AA13" s="327">
        <v>21</v>
      </c>
      <c r="AE13" s="312">
        <f t="shared" si="9"/>
        <v>12</v>
      </c>
      <c r="AF13" s="319">
        <v>7570.6109523809519</v>
      </c>
      <c r="AG13" s="312">
        <v>4974</v>
      </c>
    </row>
    <row r="14" spans="1:33">
      <c r="A14" s="312">
        <f t="shared" si="7"/>
        <v>13</v>
      </c>
      <c r="B14" s="313">
        <f t="shared" si="8"/>
        <v>42786</v>
      </c>
      <c r="C14" s="312">
        <f>舟賽記錄!Q327</f>
        <v>1</v>
      </c>
      <c r="D14" s="312">
        <f>舟賽記錄!R327</f>
        <v>57794</v>
      </c>
      <c r="E14" s="312">
        <f>舟賽記錄!P327</f>
        <v>29</v>
      </c>
      <c r="F14" s="312">
        <v>12</v>
      </c>
      <c r="G14" s="312">
        <v>8</v>
      </c>
      <c r="H14" s="312">
        <f t="shared" ref="H14" si="70">E14-F14-G14</f>
        <v>9</v>
      </c>
      <c r="I14" s="314">
        <f>18/29</f>
        <v>0.62068965517241381</v>
      </c>
      <c r="J14" s="312">
        <v>1332</v>
      </c>
      <c r="K14" s="310">
        <f t="shared" ref="K14" si="71">D14/E14</f>
        <v>1992.8965517241379</v>
      </c>
      <c r="L14" s="310">
        <v>50</v>
      </c>
      <c r="M14" s="310">
        <v>91</v>
      </c>
      <c r="N14" s="310">
        <f t="shared" ref="N14" si="72">-(J14/E14)</f>
        <v>-45.931034482758619</v>
      </c>
      <c r="O14" s="325">
        <f t="shared" ref="O14" si="73">SUM(K14:N14)</f>
        <v>2087.9655172413791</v>
      </c>
      <c r="P14" s="326">
        <f t="shared" ref="P14" si="74">O13</f>
        <v>2002.2800000000002</v>
      </c>
      <c r="Q14" s="323">
        <f t="shared" ref="Q14" si="75">P13</f>
        <v>1910.7142857142858</v>
      </c>
      <c r="R14" s="316">
        <f t="shared" ref="R14" si="76">Q13</f>
        <v>1530.7</v>
      </c>
      <c r="S14" s="319">
        <f t="shared" ref="S14" si="77">SUM(O14:R14)</f>
        <v>7531.6598029556653</v>
      </c>
      <c r="T14" s="312">
        <v>5505</v>
      </c>
      <c r="U14" s="320">
        <f t="shared" ref="U14" si="78">T13-T14</f>
        <v>-531</v>
      </c>
      <c r="AE14" s="312">
        <f t="shared" si="9"/>
        <v>13</v>
      </c>
      <c r="AF14" s="319">
        <v>7531.6598029556653</v>
      </c>
      <c r="AG14" s="312">
        <v>5505</v>
      </c>
    </row>
    <row r="15" spans="1:33">
      <c r="A15" s="312">
        <f t="shared" si="7"/>
        <v>14</v>
      </c>
      <c r="B15" s="313">
        <f t="shared" si="8"/>
        <v>42793</v>
      </c>
      <c r="C15" s="312">
        <f>舟賽記錄!Q356</f>
        <v>2</v>
      </c>
      <c r="D15" s="312">
        <f>舟賽記錄!R365</f>
        <v>58904</v>
      </c>
      <c r="E15" s="312">
        <f>舟賽記錄!P356</f>
        <v>30</v>
      </c>
      <c r="F15" s="312">
        <v>13</v>
      </c>
      <c r="G15" s="312">
        <v>9</v>
      </c>
      <c r="H15" s="312">
        <f t="shared" ref="H15" si="79">E15-F15-G15</f>
        <v>8</v>
      </c>
      <c r="I15" s="314">
        <f>30/30</f>
        <v>1</v>
      </c>
      <c r="J15" s="312">
        <v>1752</v>
      </c>
      <c r="K15" s="310">
        <f t="shared" ref="K15" si="80">D15/E15</f>
        <v>1963.4666666666667</v>
      </c>
      <c r="L15" s="310">
        <v>38</v>
      </c>
      <c r="M15" s="310">
        <v>100</v>
      </c>
      <c r="N15" s="310">
        <f t="shared" ref="N15" si="81">-(J15/E15)</f>
        <v>-58.4</v>
      </c>
      <c r="O15" s="328">
        <f t="shared" ref="O15" si="82">SUM(K15:N15)</f>
        <v>2043.0666666666666</v>
      </c>
      <c r="P15" s="318">
        <f t="shared" ref="P15" si="83">O14</f>
        <v>2087.9655172413791</v>
      </c>
      <c r="Q15" s="326">
        <f t="shared" ref="Q15" si="84">P14</f>
        <v>2002.2800000000002</v>
      </c>
      <c r="R15" s="323">
        <f t="shared" ref="R15" si="85">Q14</f>
        <v>1910.7142857142858</v>
      </c>
      <c r="S15" s="319">
        <f t="shared" ref="S15" si="86">SUM(O15:R15)</f>
        <v>8044.026469622333</v>
      </c>
      <c r="T15" s="312">
        <v>1697</v>
      </c>
      <c r="U15" s="324">
        <f t="shared" ref="U15" si="87">T14-T15</f>
        <v>3808</v>
      </c>
      <c r="AE15" s="312">
        <f t="shared" si="9"/>
        <v>14</v>
      </c>
      <c r="AF15" s="319">
        <v>8044.026469622333</v>
      </c>
      <c r="AG15" s="312">
        <v>1697</v>
      </c>
    </row>
    <row r="16" spans="1:33">
      <c r="A16" s="312">
        <f t="shared" si="7"/>
        <v>15</v>
      </c>
      <c r="B16" s="313">
        <f t="shared" si="8"/>
        <v>42800</v>
      </c>
      <c r="C16" s="312">
        <f>舟賽記錄!Q386</f>
        <v>1</v>
      </c>
      <c r="D16" s="312">
        <f>舟賽記錄!R386</f>
        <v>56065</v>
      </c>
      <c r="E16" s="312">
        <f>舟賽記錄!P386</f>
        <v>27</v>
      </c>
      <c r="F16" s="312">
        <v>12</v>
      </c>
      <c r="G16" s="312">
        <v>9</v>
      </c>
      <c r="H16" s="312">
        <f t="shared" ref="H16" si="88">E16-F16-G16</f>
        <v>6</v>
      </c>
      <c r="I16" s="314">
        <f>26/27</f>
        <v>0.96296296296296291</v>
      </c>
      <c r="J16" s="312">
        <v>1561</v>
      </c>
      <c r="K16" s="310">
        <f t="shared" ref="K16" si="89">D16/E16</f>
        <v>2076.4814814814813</v>
      </c>
      <c r="L16" s="310">
        <v>50</v>
      </c>
      <c r="M16" s="310">
        <v>75</v>
      </c>
      <c r="N16" s="310">
        <f t="shared" ref="N16:N21" si="90">-(J16/E16)</f>
        <v>-57.814814814814817</v>
      </c>
      <c r="O16" s="329">
        <f t="shared" ref="O16" si="91">SUM(K16:N16)</f>
        <v>2143.6666666666665</v>
      </c>
      <c r="P16" s="330">
        <f t="shared" ref="P16" si="92">O15</f>
        <v>2043.0666666666666</v>
      </c>
      <c r="Q16" s="318">
        <f t="shared" ref="Q16" si="93">P15</f>
        <v>2087.9655172413791</v>
      </c>
      <c r="R16" s="326">
        <f t="shared" ref="R16" si="94">Q15</f>
        <v>2002.2800000000002</v>
      </c>
      <c r="S16" s="319">
        <f t="shared" ref="S16" si="95">SUM(O16:R16)</f>
        <v>8276.9788505747129</v>
      </c>
      <c r="T16" s="312">
        <v>562</v>
      </c>
      <c r="U16" s="324">
        <f t="shared" ref="U16" si="96">T15-T16</f>
        <v>1135</v>
      </c>
      <c r="AE16" s="312">
        <f t="shared" si="9"/>
        <v>15</v>
      </c>
      <c r="AF16" s="319">
        <v>8276.9788505747129</v>
      </c>
      <c r="AG16" s="312">
        <v>562</v>
      </c>
    </row>
    <row r="17" spans="1:33">
      <c r="A17" s="312">
        <f t="shared" si="7"/>
        <v>16</v>
      </c>
      <c r="B17" s="313">
        <f t="shared" si="8"/>
        <v>42807</v>
      </c>
      <c r="C17" s="312">
        <f>舟賽記錄!Q413</f>
        <v>3</v>
      </c>
      <c r="D17" s="312">
        <f>舟賽記錄!R413</f>
        <v>49633</v>
      </c>
      <c r="E17" s="312">
        <f>舟賽記錄!P413</f>
        <v>26</v>
      </c>
      <c r="F17" s="312">
        <v>11</v>
      </c>
      <c r="G17" s="312">
        <v>9</v>
      </c>
      <c r="H17" s="312">
        <f t="shared" ref="H17" si="97">E17-F17-G17</f>
        <v>6</v>
      </c>
      <c r="I17" s="314">
        <f>25/26</f>
        <v>0.96153846153846156</v>
      </c>
      <c r="J17" s="312">
        <v>1032</v>
      </c>
      <c r="K17" s="310">
        <f t="shared" ref="K17" si="98">D17/E17</f>
        <v>1908.9615384615386</v>
      </c>
      <c r="L17" s="310">
        <v>30</v>
      </c>
      <c r="M17" s="310">
        <v>67</v>
      </c>
      <c r="N17" s="310">
        <f t="shared" si="90"/>
        <v>-39.692307692307693</v>
      </c>
      <c r="O17" s="315">
        <f t="shared" ref="O17" si="99">SUM(K17:N17)</f>
        <v>1966.2692307692309</v>
      </c>
      <c r="P17" s="316">
        <f t="shared" ref="P17" si="100">O16</f>
        <v>2143.6666666666665</v>
      </c>
      <c r="Q17" s="317">
        <f t="shared" ref="Q17" si="101">P16</f>
        <v>2043.0666666666666</v>
      </c>
      <c r="R17" s="318">
        <f t="shared" ref="R17" si="102">Q16</f>
        <v>2087.9655172413791</v>
      </c>
      <c r="S17" s="319">
        <f t="shared" ref="S17:S22" si="103">SUM(O17:R17)</f>
        <v>8240.9680813439427</v>
      </c>
      <c r="T17" s="312">
        <v>663</v>
      </c>
      <c r="U17" s="320">
        <f t="shared" ref="U17" si="104">T16-T17</f>
        <v>-101</v>
      </c>
      <c r="AE17" s="312">
        <f t="shared" si="9"/>
        <v>16</v>
      </c>
      <c r="AF17" s="319">
        <v>8240.9680813439427</v>
      </c>
      <c r="AG17" s="312">
        <v>663</v>
      </c>
    </row>
    <row r="18" spans="1:33">
      <c r="A18" s="312">
        <f t="shared" si="7"/>
        <v>17</v>
      </c>
      <c r="B18" s="313">
        <f t="shared" si="8"/>
        <v>42814</v>
      </c>
      <c r="C18" s="312">
        <f>舟賽記錄!Q439</f>
        <v>2</v>
      </c>
      <c r="D18" s="312">
        <f>舟賽記錄!R439</f>
        <v>50837</v>
      </c>
      <c r="E18" s="312">
        <f>舟賽記錄!P439</f>
        <v>25</v>
      </c>
      <c r="F18" s="312">
        <v>10</v>
      </c>
      <c r="G18" s="312">
        <v>6</v>
      </c>
      <c r="H18" s="312">
        <f t="shared" ref="H18" si="105">E18-F18-G18</f>
        <v>9</v>
      </c>
      <c r="I18" s="314">
        <f>22/26</f>
        <v>0.84615384615384615</v>
      </c>
      <c r="J18" s="312">
        <v>1020</v>
      </c>
      <c r="K18" s="310">
        <f t="shared" ref="K18" si="106">D18/E18</f>
        <v>2033.48</v>
      </c>
      <c r="L18" s="310">
        <v>38</v>
      </c>
      <c r="M18" s="310">
        <v>59</v>
      </c>
      <c r="N18" s="310">
        <f t="shared" si="90"/>
        <v>-40.799999999999997</v>
      </c>
      <c r="O18" s="322">
        <f t="shared" ref="O18" si="107">SUM(K18:N18)</f>
        <v>2089.6799999999998</v>
      </c>
      <c r="P18" s="323">
        <f t="shared" ref="P18" si="108">O17</f>
        <v>1966.2692307692309</v>
      </c>
      <c r="Q18" s="316">
        <f t="shared" ref="Q18" si="109">P17</f>
        <v>2143.6666666666665</v>
      </c>
      <c r="R18" s="317">
        <f t="shared" ref="R18" si="110">Q17</f>
        <v>2043.0666666666666</v>
      </c>
      <c r="S18" s="319">
        <f t="shared" si="103"/>
        <v>8242.6825641025644</v>
      </c>
      <c r="T18" s="312">
        <v>685</v>
      </c>
      <c r="U18" s="320">
        <f t="shared" ref="U18" si="111">T17-T18</f>
        <v>-22</v>
      </c>
      <c r="AA18" s="332" t="s">
        <v>421</v>
      </c>
      <c r="AB18" s="332" t="s">
        <v>633</v>
      </c>
      <c r="AC18" s="332" t="s">
        <v>634</v>
      </c>
      <c r="AE18" s="312">
        <f t="shared" si="9"/>
        <v>17</v>
      </c>
      <c r="AF18" s="319">
        <v>8242.6825641025644</v>
      </c>
      <c r="AG18" s="312">
        <v>685</v>
      </c>
    </row>
    <row r="19" spans="1:33">
      <c r="A19" s="312">
        <f t="shared" si="7"/>
        <v>18</v>
      </c>
      <c r="B19" s="313">
        <f t="shared" si="8"/>
        <v>42821</v>
      </c>
      <c r="C19" s="312">
        <f>舟賽記錄!Q464</f>
        <v>1</v>
      </c>
      <c r="D19" s="312">
        <f>舟賽記錄!R464</f>
        <v>47749</v>
      </c>
      <c r="E19" s="312">
        <f>舟賽記錄!P464</f>
        <v>24</v>
      </c>
      <c r="F19" s="312">
        <v>8</v>
      </c>
      <c r="G19" s="312">
        <v>5</v>
      </c>
      <c r="H19" s="312">
        <f t="shared" ref="H19" si="112">E19-F19-G19</f>
        <v>11</v>
      </c>
      <c r="I19" s="314">
        <f>21/E19</f>
        <v>0.875</v>
      </c>
      <c r="J19" s="312">
        <f>舟賽記錄!S464</f>
        <v>977</v>
      </c>
      <c r="K19" s="310">
        <f t="shared" ref="K19" si="113">D19/E19</f>
        <v>1989.5416666666667</v>
      </c>
      <c r="L19" s="333">
        <v>50</v>
      </c>
      <c r="M19" s="333">
        <v>52</v>
      </c>
      <c r="N19" s="310">
        <f t="shared" si="90"/>
        <v>-40.708333333333336</v>
      </c>
      <c r="O19" s="325">
        <f t="shared" ref="O19" si="114">SUM(K19:N19)</f>
        <v>2050.8333333333335</v>
      </c>
      <c r="P19" s="326">
        <f t="shared" ref="P19" si="115">O18</f>
        <v>2089.6799999999998</v>
      </c>
      <c r="Q19" s="323">
        <f t="shared" ref="Q19" si="116">P18</f>
        <v>1966.2692307692309</v>
      </c>
      <c r="R19" s="316">
        <f t="shared" ref="R19" si="117">Q18</f>
        <v>2143.6666666666665</v>
      </c>
      <c r="S19" s="319">
        <f t="shared" si="103"/>
        <v>8250.4492307692308</v>
      </c>
      <c r="T19" s="334">
        <v>600</v>
      </c>
      <c r="U19" s="324">
        <f t="shared" ref="U19" si="118">T18-T19</f>
        <v>85</v>
      </c>
      <c r="Z19" s="310" t="s">
        <v>415</v>
      </c>
      <c r="AA19" s="335">
        <f>SUM(AA20:AA25)</f>
        <v>2442.2333333333331</v>
      </c>
      <c r="AB19" s="335">
        <f>SUM(AB20:AB25)</f>
        <v>2359.8762210937693</v>
      </c>
      <c r="AC19" s="335">
        <f>SUM(AC20:AC25)</f>
        <v>2427.6666666666665</v>
      </c>
      <c r="AE19" s="312">
        <f t="shared" si="9"/>
        <v>18</v>
      </c>
      <c r="AF19" s="319">
        <v>8250.4492307692308</v>
      </c>
      <c r="AG19" s="334">
        <v>600</v>
      </c>
    </row>
    <row r="20" spans="1:33">
      <c r="A20" s="312">
        <f t="shared" ref="A20:A62" si="119">A19+1</f>
        <v>19</v>
      </c>
      <c r="B20" s="313">
        <f t="shared" ref="B20:B29" si="120">B19+7</f>
        <v>42828</v>
      </c>
      <c r="C20" s="312">
        <f>舟賽記錄!Q488</f>
        <v>1</v>
      </c>
      <c r="D20" s="312">
        <f>舟賽記錄!R488</f>
        <v>54323</v>
      </c>
      <c r="E20" s="312">
        <f>舟賽記錄!P488</f>
        <v>27</v>
      </c>
      <c r="F20" s="312">
        <v>8</v>
      </c>
      <c r="G20" s="312">
        <v>5</v>
      </c>
      <c r="H20" s="312">
        <f t="shared" ref="H20" si="121">E20-F20-G20</f>
        <v>14</v>
      </c>
      <c r="I20" s="314">
        <f>22/E20</f>
        <v>0.81481481481481477</v>
      </c>
      <c r="J20" s="312">
        <f>舟賽記錄!S488</f>
        <v>910</v>
      </c>
      <c r="K20" s="310">
        <f t="shared" ref="K20" si="122">D20/E20</f>
        <v>2011.962962962963</v>
      </c>
      <c r="L20" s="310">
        <v>50</v>
      </c>
      <c r="M20" s="310">
        <v>75</v>
      </c>
      <c r="N20" s="310">
        <f t="shared" si="90"/>
        <v>-33.703703703703702</v>
      </c>
      <c r="O20" s="328">
        <f t="shared" ref="O20" si="123">SUM(K20:N20)</f>
        <v>2103.2592592592591</v>
      </c>
      <c r="P20" s="318">
        <f t="shared" ref="P20:R21" si="124">O19</f>
        <v>2050.8333333333335</v>
      </c>
      <c r="Q20" s="326">
        <f t="shared" si="124"/>
        <v>2089.6799999999998</v>
      </c>
      <c r="R20" s="323">
        <f t="shared" si="124"/>
        <v>1966.2692307692309</v>
      </c>
      <c r="S20" s="319">
        <f t="shared" si="103"/>
        <v>8210.0418233618238</v>
      </c>
      <c r="T20" s="312">
        <v>831</v>
      </c>
      <c r="U20" s="320">
        <f t="shared" ref="U20:U25" si="125">T19-T20</f>
        <v>-231</v>
      </c>
      <c r="Z20" s="310" t="s">
        <v>416</v>
      </c>
      <c r="AA20" s="310">
        <v>50</v>
      </c>
      <c r="AB20" s="310">
        <v>50</v>
      </c>
      <c r="AC20" s="310">
        <v>50</v>
      </c>
      <c r="AE20" s="312">
        <f t="shared" si="9"/>
        <v>19</v>
      </c>
      <c r="AF20" s="319">
        <v>8210.0418233618238</v>
      </c>
      <c r="AG20" s="312">
        <v>831</v>
      </c>
    </row>
    <row r="21" spans="1:33">
      <c r="A21" s="312">
        <f t="shared" si="119"/>
        <v>20</v>
      </c>
      <c r="B21" s="313">
        <f t="shared" si="120"/>
        <v>42835</v>
      </c>
      <c r="C21" s="312">
        <f>舟賽記錄!Q515</f>
        <v>1</v>
      </c>
      <c r="D21" s="312">
        <f>舟賽記錄!R515</f>
        <v>60241</v>
      </c>
      <c r="E21" s="312">
        <f>舟賽記錄!P515</f>
        <v>29</v>
      </c>
      <c r="F21" s="312">
        <v>15</v>
      </c>
      <c r="G21" s="312">
        <v>10</v>
      </c>
      <c r="H21" s="312">
        <f t="shared" ref="H21" si="126">E21-F21-G21</f>
        <v>4</v>
      </c>
      <c r="I21" s="314">
        <f>26/E21</f>
        <v>0.89655172413793105</v>
      </c>
      <c r="J21" s="312">
        <f>舟賽記錄!S515</f>
        <v>1086</v>
      </c>
      <c r="K21" s="310">
        <f t="shared" ref="K21" si="127">D21/E21</f>
        <v>2077.2758620689656</v>
      </c>
      <c r="L21" s="310">
        <v>50</v>
      </c>
      <c r="M21" s="310">
        <v>91</v>
      </c>
      <c r="N21" s="310">
        <f t="shared" si="90"/>
        <v>-37.448275862068968</v>
      </c>
      <c r="O21" s="329">
        <f t="shared" ref="O21" si="128">SUM(K21:N21)</f>
        <v>2180.8275862068967</v>
      </c>
      <c r="P21" s="330">
        <f t="shared" si="124"/>
        <v>2103.2592592592591</v>
      </c>
      <c r="Q21" s="318">
        <f t="shared" si="124"/>
        <v>2050.8333333333335</v>
      </c>
      <c r="R21" s="326">
        <f t="shared" si="124"/>
        <v>2089.6799999999998</v>
      </c>
      <c r="S21" s="319">
        <f t="shared" si="103"/>
        <v>8424.6001787994901</v>
      </c>
      <c r="T21" s="312">
        <v>286</v>
      </c>
      <c r="U21" s="324">
        <f t="shared" si="125"/>
        <v>545</v>
      </c>
      <c r="Z21" s="310" t="s">
        <v>417</v>
      </c>
      <c r="AA21" s="310">
        <v>100</v>
      </c>
      <c r="AB21" s="310">
        <v>100</v>
      </c>
      <c r="AC21" s="310">
        <v>100</v>
      </c>
      <c r="AE21" s="312">
        <f t="shared" si="9"/>
        <v>20</v>
      </c>
      <c r="AF21" s="319">
        <v>8424.6001787994901</v>
      </c>
      <c r="AG21" s="312">
        <v>286</v>
      </c>
    </row>
    <row r="22" spans="1:33">
      <c r="A22" s="312">
        <f t="shared" si="119"/>
        <v>21</v>
      </c>
      <c r="B22" s="313">
        <f t="shared" si="120"/>
        <v>42842</v>
      </c>
      <c r="C22" s="312">
        <f>舟賽記錄!Q544</f>
        <v>1</v>
      </c>
      <c r="D22" s="312">
        <f>舟賽記錄!R544</f>
        <v>62786</v>
      </c>
      <c r="E22" s="312">
        <f>舟賽記錄!P544</f>
        <v>30</v>
      </c>
      <c r="F22" s="312">
        <v>15</v>
      </c>
      <c r="G22" s="312">
        <v>10</v>
      </c>
      <c r="H22" s="312">
        <f t="shared" ref="H22" si="129">E22-F22-G22</f>
        <v>5</v>
      </c>
      <c r="I22" s="314">
        <f>29/E22</f>
        <v>0.96666666666666667</v>
      </c>
      <c r="J22" s="312">
        <f>舟賽記錄!S544</f>
        <v>1241</v>
      </c>
      <c r="K22" s="310">
        <f t="shared" ref="K22" si="130">D22/E22</f>
        <v>2092.8666666666668</v>
      </c>
      <c r="L22" s="310">
        <v>50</v>
      </c>
      <c r="M22" s="310">
        <v>100</v>
      </c>
      <c r="N22" s="310">
        <f t="shared" ref="N22" si="131">-(J22/E22)</f>
        <v>-41.366666666666667</v>
      </c>
      <c r="O22" s="315">
        <f t="shared" ref="O22" si="132">SUM(K22:N22)</f>
        <v>2201.5</v>
      </c>
      <c r="P22" s="316">
        <f t="shared" ref="P22" si="133">O21</f>
        <v>2180.8275862068967</v>
      </c>
      <c r="Q22" s="317">
        <f t="shared" ref="Q22" si="134">P21</f>
        <v>2103.2592592592591</v>
      </c>
      <c r="R22" s="318">
        <f t="shared" ref="R22" si="135">Q21</f>
        <v>2050.8333333333335</v>
      </c>
      <c r="S22" s="319">
        <f t="shared" si="103"/>
        <v>8536.4201787994898</v>
      </c>
      <c r="T22" s="312">
        <v>158</v>
      </c>
      <c r="U22" s="324">
        <f t="shared" si="125"/>
        <v>128</v>
      </c>
      <c r="Z22" s="310" t="s">
        <v>635</v>
      </c>
      <c r="AA22" s="310">
        <v>16</v>
      </c>
      <c r="AB22" s="310">
        <f>AB24/AB23</f>
        <v>15.632887760436114</v>
      </c>
      <c r="AC22" s="310">
        <v>16</v>
      </c>
      <c r="AE22" s="312">
        <f t="shared" si="9"/>
        <v>21</v>
      </c>
      <c r="AF22" s="319">
        <v>8536.4201787994898</v>
      </c>
      <c r="AG22" s="312">
        <v>158</v>
      </c>
    </row>
    <row r="23" spans="1:33">
      <c r="A23" s="312">
        <f t="shared" si="119"/>
        <v>22</v>
      </c>
      <c r="B23" s="313">
        <f t="shared" si="120"/>
        <v>42849</v>
      </c>
      <c r="C23" s="312">
        <f>舟賽記錄!Q574</f>
        <v>1</v>
      </c>
      <c r="D23" s="312">
        <f>舟賽記錄!R574</f>
        <v>62289</v>
      </c>
      <c r="E23" s="312">
        <f>舟賽記錄!P574</f>
        <v>30</v>
      </c>
      <c r="F23" s="312">
        <v>14</v>
      </c>
      <c r="G23" s="312">
        <v>12</v>
      </c>
      <c r="H23" s="312">
        <f t="shared" ref="H23" si="136">E23-F23-G23</f>
        <v>4</v>
      </c>
      <c r="I23" s="314">
        <f>28/E23</f>
        <v>0.93333333333333335</v>
      </c>
      <c r="J23" s="312">
        <f>舟賽記錄!S574</f>
        <v>1102</v>
      </c>
      <c r="K23" s="310">
        <f t="shared" ref="K23" si="137">D23/E23</f>
        <v>2076.3000000000002</v>
      </c>
      <c r="L23" s="310">
        <v>50</v>
      </c>
      <c r="M23" s="310">
        <v>100</v>
      </c>
      <c r="N23" s="310">
        <f t="shared" ref="N23" si="138">-(J23/E23)</f>
        <v>-36.733333333333334</v>
      </c>
      <c r="O23" s="322">
        <f t="shared" ref="O23" si="139">SUM(K23:N23)</f>
        <v>2189.5666666666671</v>
      </c>
      <c r="P23" s="323">
        <f t="shared" ref="P23" si="140">O22</f>
        <v>2201.5</v>
      </c>
      <c r="Q23" s="316">
        <f t="shared" ref="Q23" si="141">P22</f>
        <v>2180.8275862068967</v>
      </c>
      <c r="R23" s="317">
        <f t="shared" ref="R23" si="142">Q22</f>
        <v>2103.2592592592591</v>
      </c>
      <c r="S23" s="319">
        <f>ROUNDUP(SUM(O23:R23),2)</f>
        <v>8675.16</v>
      </c>
      <c r="T23" s="336">
        <v>44</v>
      </c>
      <c r="U23" s="324">
        <f t="shared" si="125"/>
        <v>114</v>
      </c>
      <c r="V23" s="319">
        <v>9041.33</v>
      </c>
      <c r="W23" s="319">
        <f t="shared" ref="W23:W28" si="143">V23/4</f>
        <v>2260.3325</v>
      </c>
      <c r="Z23" s="310" t="s">
        <v>636</v>
      </c>
      <c r="AA23" s="310">
        <v>135</v>
      </c>
      <c r="AB23" s="310">
        <v>133.91</v>
      </c>
      <c r="AC23" s="310">
        <v>135</v>
      </c>
      <c r="AE23" s="312">
        <f t="shared" si="9"/>
        <v>22</v>
      </c>
      <c r="AF23" s="319">
        <v>8675.16</v>
      </c>
      <c r="AG23" s="336">
        <v>44</v>
      </c>
    </row>
    <row r="24" spans="1:33">
      <c r="A24" s="312">
        <f t="shared" si="119"/>
        <v>23</v>
      </c>
      <c r="B24" s="313">
        <f t="shared" si="120"/>
        <v>42856</v>
      </c>
      <c r="C24" s="312">
        <f>舟賽記錄!Q604</f>
        <v>1</v>
      </c>
      <c r="D24" s="312">
        <f>舟賽記錄!R604</f>
        <v>56638</v>
      </c>
      <c r="E24" s="312">
        <f>舟賽記錄!P604</f>
        <v>30</v>
      </c>
      <c r="F24" s="312">
        <v>14</v>
      </c>
      <c r="G24" s="312">
        <v>10</v>
      </c>
      <c r="H24" s="312">
        <f t="shared" ref="H24" si="144">E24-F24-G24</f>
        <v>6</v>
      </c>
      <c r="I24" s="314">
        <f>27/E24</f>
        <v>0.9</v>
      </c>
      <c r="J24" s="312">
        <f>舟賽記錄!S604</f>
        <v>862</v>
      </c>
      <c r="K24" s="310">
        <f t="shared" ref="K24" si="145">D24/E24</f>
        <v>1887.9333333333334</v>
      </c>
      <c r="L24" s="310">
        <v>50</v>
      </c>
      <c r="M24" s="310">
        <v>100</v>
      </c>
      <c r="N24" s="310">
        <f t="shared" ref="N24" si="146">-(J24/E24)</f>
        <v>-28.733333333333334</v>
      </c>
      <c r="O24" s="325">
        <f t="shared" ref="O24" si="147">SUM(K24:N24)</f>
        <v>2009.2</v>
      </c>
      <c r="P24" s="326">
        <f t="shared" ref="P24" si="148">O23</f>
        <v>2189.5666666666671</v>
      </c>
      <c r="Q24" s="323">
        <f t="shared" ref="Q24" si="149">P23</f>
        <v>2201.5</v>
      </c>
      <c r="R24" s="316">
        <f t="shared" ref="R24" si="150">Q23</f>
        <v>2180.8275862068967</v>
      </c>
      <c r="S24" s="319">
        <f>ROUNDUP(SUM(O24:R24),2)</f>
        <v>8581.1</v>
      </c>
      <c r="T24" s="331">
        <v>117</v>
      </c>
      <c r="U24" s="320">
        <f t="shared" si="125"/>
        <v>-73</v>
      </c>
      <c r="V24" s="319">
        <v>9041.07</v>
      </c>
      <c r="W24" s="319">
        <f t="shared" si="143"/>
        <v>2260.2674999999999</v>
      </c>
      <c r="Z24" s="310" t="s">
        <v>418</v>
      </c>
      <c r="AA24" s="310">
        <f>AA22*AA23</f>
        <v>2160</v>
      </c>
      <c r="AB24" s="310">
        <f>AB27/30</f>
        <v>2093.4</v>
      </c>
      <c r="AC24" s="310">
        <f>AC22*AC23</f>
        <v>2160</v>
      </c>
      <c r="AE24" s="312">
        <f t="shared" si="9"/>
        <v>23</v>
      </c>
      <c r="AF24" s="319">
        <v>8581.1</v>
      </c>
      <c r="AG24" s="331">
        <v>117</v>
      </c>
    </row>
    <row r="25" spans="1:33">
      <c r="A25" s="312">
        <f t="shared" si="119"/>
        <v>24</v>
      </c>
      <c r="B25" s="313">
        <f t="shared" si="120"/>
        <v>42863</v>
      </c>
      <c r="C25" s="312">
        <f>舟賽記錄!Q634</f>
        <v>1</v>
      </c>
      <c r="D25" s="312">
        <f>舟賽記錄!R634</f>
        <v>56530</v>
      </c>
      <c r="E25" s="312">
        <f>舟賽記錄!P634</f>
        <v>28</v>
      </c>
      <c r="F25" s="312">
        <v>14</v>
      </c>
      <c r="G25" s="312">
        <v>10</v>
      </c>
      <c r="H25" s="312">
        <f t="shared" ref="H25" si="151">E25-F25-G25</f>
        <v>4</v>
      </c>
      <c r="I25" s="314">
        <f>26/E25</f>
        <v>0.9285714285714286</v>
      </c>
      <c r="J25" s="312">
        <f>舟賽記錄!S634</f>
        <v>972</v>
      </c>
      <c r="K25" s="310">
        <f t="shared" ref="K25" si="152">D25/E25</f>
        <v>2018.9285714285713</v>
      </c>
      <c r="L25" s="310">
        <v>50</v>
      </c>
      <c r="M25" s="310">
        <v>83</v>
      </c>
      <c r="N25" s="310">
        <f t="shared" ref="N25" si="153">-(J25/E25)</f>
        <v>-34.714285714285715</v>
      </c>
      <c r="O25" s="328">
        <f t="shared" ref="O25" si="154">SUM(K25:N25)</f>
        <v>2117.2142857142858</v>
      </c>
      <c r="P25" s="318">
        <f t="shared" ref="P25" si="155">O24</f>
        <v>2009.2</v>
      </c>
      <c r="Q25" s="326">
        <f t="shared" ref="Q25" si="156">P24</f>
        <v>2189.5666666666671</v>
      </c>
      <c r="R25" s="323">
        <f t="shared" ref="R25" si="157">Q24</f>
        <v>2201.5</v>
      </c>
      <c r="S25" s="319">
        <f t="shared" ref="S25:S30" si="158">ROUND(SUM(O25:R25),2)</f>
        <v>8517.48</v>
      </c>
      <c r="T25" s="336">
        <v>200</v>
      </c>
      <c r="U25" s="320">
        <f t="shared" si="125"/>
        <v>-83</v>
      </c>
      <c r="V25" s="319">
        <v>9037.2000000000007</v>
      </c>
      <c r="W25" s="319">
        <f t="shared" si="143"/>
        <v>2259.3000000000002</v>
      </c>
      <c r="Z25" s="310" t="s">
        <v>420</v>
      </c>
      <c r="AA25" s="310">
        <f>-(AA26/30)</f>
        <v>-18.766666666666666</v>
      </c>
      <c r="AB25" s="310">
        <f>-(AB26/30)</f>
        <v>-33.06666666666667</v>
      </c>
      <c r="AC25" s="310">
        <f>-(AC26/30)</f>
        <v>-33.333333333333336</v>
      </c>
      <c r="AE25" s="312">
        <f t="shared" si="9"/>
        <v>24</v>
      </c>
      <c r="AF25" s="319">
        <v>8517.48</v>
      </c>
      <c r="AG25" s="336">
        <v>200</v>
      </c>
    </row>
    <row r="26" spans="1:33">
      <c r="A26" s="312">
        <f t="shared" si="119"/>
        <v>25</v>
      </c>
      <c r="B26" s="313">
        <f t="shared" si="120"/>
        <v>42870</v>
      </c>
      <c r="C26" s="312">
        <f>舟賽記錄!Q662</f>
        <v>1</v>
      </c>
      <c r="D26" s="312">
        <f>舟賽記錄!R662</f>
        <v>60482</v>
      </c>
      <c r="E26" s="312">
        <f>舟賽記錄!P662</f>
        <v>29</v>
      </c>
      <c r="F26" s="312">
        <v>14</v>
      </c>
      <c r="G26" s="312">
        <v>10</v>
      </c>
      <c r="H26" s="312">
        <f t="shared" ref="H26" si="159">E26-F26-G26</f>
        <v>5</v>
      </c>
      <c r="I26" s="314">
        <f>26/E26</f>
        <v>0.89655172413793105</v>
      </c>
      <c r="J26" s="312">
        <f>舟賽記錄!S662</f>
        <v>1124</v>
      </c>
      <c r="K26" s="310">
        <f t="shared" ref="K26" si="160">D26/E26</f>
        <v>2085.5862068965516</v>
      </c>
      <c r="L26" s="310">
        <v>50</v>
      </c>
      <c r="M26" s="310">
        <v>91</v>
      </c>
      <c r="N26" s="310">
        <f t="shared" ref="N26" si="161">-(J26/E26)</f>
        <v>-38.758620689655174</v>
      </c>
      <c r="O26" s="329">
        <f t="shared" ref="O26" si="162">SUM(K26:N26)</f>
        <v>2187.8275862068963</v>
      </c>
      <c r="P26" s="330">
        <f t="shared" ref="P26" si="163">O25</f>
        <v>2117.2142857142858</v>
      </c>
      <c r="Q26" s="318">
        <f t="shared" ref="Q26" si="164">P25</f>
        <v>2009.2</v>
      </c>
      <c r="R26" s="326">
        <f t="shared" ref="R26" si="165">Q25</f>
        <v>2189.5666666666671</v>
      </c>
      <c r="S26" s="319">
        <f t="shared" si="158"/>
        <v>8503.81</v>
      </c>
      <c r="T26" s="312">
        <v>205</v>
      </c>
      <c r="U26" s="320">
        <f t="shared" ref="U26" si="166">T25-T26</f>
        <v>-5</v>
      </c>
      <c r="V26" s="319">
        <v>9037.2000000000007</v>
      </c>
      <c r="W26" s="319">
        <f t="shared" si="143"/>
        <v>2259.3000000000002</v>
      </c>
      <c r="Z26" s="310" t="s">
        <v>419</v>
      </c>
      <c r="AA26" s="310">
        <v>563</v>
      </c>
      <c r="AB26" s="310">
        <v>992</v>
      </c>
      <c r="AC26" s="310">
        <v>1000</v>
      </c>
      <c r="AE26" s="312">
        <f t="shared" si="9"/>
        <v>25</v>
      </c>
      <c r="AF26" s="319">
        <v>8503.81</v>
      </c>
      <c r="AG26" s="312">
        <v>205</v>
      </c>
    </row>
    <row r="27" spans="1:33">
      <c r="A27" s="312">
        <f t="shared" si="119"/>
        <v>26</v>
      </c>
      <c r="B27" s="313">
        <f t="shared" si="120"/>
        <v>42877</v>
      </c>
      <c r="C27" s="312">
        <f>舟賽記錄!Q691</f>
        <v>1</v>
      </c>
      <c r="D27" s="312">
        <f>舟賽記錄!R691</f>
        <v>62807</v>
      </c>
      <c r="E27" s="312">
        <f>舟賽記錄!P691</f>
        <v>30</v>
      </c>
      <c r="F27" s="312">
        <v>15</v>
      </c>
      <c r="G27" s="312">
        <v>11</v>
      </c>
      <c r="H27" s="312">
        <f t="shared" ref="H27" si="167">E27-F27-G27</f>
        <v>4</v>
      </c>
      <c r="I27" s="314">
        <f>27/E27</f>
        <v>0.9</v>
      </c>
      <c r="J27" s="312">
        <f>舟賽記錄!S691</f>
        <v>1184</v>
      </c>
      <c r="K27" s="310">
        <f t="shared" ref="K27" si="168">D27/E27</f>
        <v>2093.5666666666666</v>
      </c>
      <c r="L27" s="310">
        <v>50</v>
      </c>
      <c r="M27" s="310">
        <v>100</v>
      </c>
      <c r="N27" s="310">
        <f t="shared" ref="N27" si="169">-(J27/E27)</f>
        <v>-39.466666666666669</v>
      </c>
      <c r="O27" s="315">
        <f t="shared" ref="O27" si="170">SUM(K27:N27)</f>
        <v>2204.1</v>
      </c>
      <c r="P27" s="316">
        <f t="shared" ref="P27" si="171">O26</f>
        <v>2187.8275862068963</v>
      </c>
      <c r="Q27" s="317">
        <f t="shared" ref="Q27" si="172">P26</f>
        <v>2117.2142857142858</v>
      </c>
      <c r="R27" s="318">
        <f t="shared" ref="R27" si="173">Q26</f>
        <v>2009.2</v>
      </c>
      <c r="S27" s="319">
        <f t="shared" si="158"/>
        <v>8518.34</v>
      </c>
      <c r="T27" s="336">
        <v>196</v>
      </c>
      <c r="U27" s="324">
        <f t="shared" ref="U27" si="174">T26-T27</f>
        <v>9</v>
      </c>
      <c r="V27" s="319">
        <v>9042.61</v>
      </c>
      <c r="W27" s="319">
        <f t="shared" si="143"/>
        <v>2260.6525000000001</v>
      </c>
      <c r="Z27" s="310" t="s">
        <v>422</v>
      </c>
      <c r="AA27" s="337">
        <f>AA24*30</f>
        <v>64800</v>
      </c>
      <c r="AB27" s="337">
        <v>62802</v>
      </c>
      <c r="AC27" s="337">
        <f>AC24*30</f>
        <v>64800</v>
      </c>
      <c r="AE27" s="312">
        <f t="shared" si="9"/>
        <v>26</v>
      </c>
      <c r="AF27" s="319">
        <v>8518.34</v>
      </c>
      <c r="AG27" s="336">
        <v>196</v>
      </c>
    </row>
    <row r="28" spans="1:33">
      <c r="A28" s="312">
        <f t="shared" si="119"/>
        <v>27</v>
      </c>
      <c r="B28" s="313">
        <f t="shared" si="120"/>
        <v>42884</v>
      </c>
      <c r="C28" s="312">
        <f>舟賽記錄!Q721</f>
        <v>2</v>
      </c>
      <c r="D28" s="312">
        <f>舟賽記錄!R721</f>
        <v>61267</v>
      </c>
      <c r="E28" s="312">
        <f>舟賽記錄!P721</f>
        <v>30</v>
      </c>
      <c r="F28" s="312">
        <v>15</v>
      </c>
      <c r="G28" s="312">
        <v>11</v>
      </c>
      <c r="H28" s="312">
        <f t="shared" ref="H28" si="175">E28-F28-G28</f>
        <v>4</v>
      </c>
      <c r="I28" s="314">
        <f>27/E28</f>
        <v>0.9</v>
      </c>
      <c r="J28" s="312">
        <f>舟賽記錄!S721</f>
        <v>1090</v>
      </c>
      <c r="K28" s="310">
        <f t="shared" ref="K28" si="176">D28/E28</f>
        <v>2042.2333333333333</v>
      </c>
      <c r="L28" s="310">
        <v>38</v>
      </c>
      <c r="M28" s="310">
        <v>100</v>
      </c>
      <c r="N28" s="310">
        <f t="shared" ref="N28" si="177">-(J28/E28)</f>
        <v>-36.333333333333336</v>
      </c>
      <c r="O28" s="322">
        <f t="shared" ref="O28" si="178">SUM(K28:N28)</f>
        <v>2143.9</v>
      </c>
      <c r="P28" s="323">
        <f t="shared" ref="P28" si="179">O27</f>
        <v>2204.1</v>
      </c>
      <c r="Q28" s="316">
        <f t="shared" ref="Q28" si="180">P27</f>
        <v>2187.8275862068963</v>
      </c>
      <c r="R28" s="317">
        <f t="shared" ref="R28" si="181">Q27</f>
        <v>2117.2142857142858</v>
      </c>
      <c r="S28" s="319">
        <f t="shared" si="158"/>
        <v>8653.0400000000009</v>
      </c>
      <c r="T28" s="331">
        <v>57</v>
      </c>
      <c r="U28" s="324">
        <f t="shared" ref="U28" si="182">T27-T28</f>
        <v>139</v>
      </c>
      <c r="V28" s="319">
        <v>9041.48</v>
      </c>
      <c r="W28" s="319">
        <f t="shared" si="143"/>
        <v>2260.37</v>
      </c>
      <c r="AE28" s="312">
        <f t="shared" si="9"/>
        <v>27</v>
      </c>
      <c r="AF28" s="319">
        <v>8653.0400000000009</v>
      </c>
      <c r="AG28" s="331">
        <v>57</v>
      </c>
    </row>
    <row r="29" spans="1:33" ht="17.25" thickBot="1">
      <c r="A29" s="338">
        <f t="shared" si="119"/>
        <v>28</v>
      </c>
      <c r="B29" s="339">
        <f t="shared" si="120"/>
        <v>42891</v>
      </c>
      <c r="C29" s="340">
        <f>舟賽記錄!Q751</f>
        <v>4</v>
      </c>
      <c r="D29" s="340">
        <f>舟賽記錄!R751</f>
        <v>48326</v>
      </c>
      <c r="E29" s="340">
        <f>舟賽記錄!P751</f>
        <v>30</v>
      </c>
      <c r="F29" s="340">
        <v>17</v>
      </c>
      <c r="G29" s="340">
        <v>9</v>
      </c>
      <c r="H29" s="340">
        <f t="shared" ref="H29" si="183">E29-F29-G29</f>
        <v>4</v>
      </c>
      <c r="I29" s="341">
        <f>27/E29</f>
        <v>0.9</v>
      </c>
      <c r="J29" s="340">
        <f>舟賽記錄!S751</f>
        <v>1340</v>
      </c>
      <c r="K29" s="342">
        <f t="shared" ref="K29" si="184">D29/E29</f>
        <v>1610.8666666666666</v>
      </c>
      <c r="L29" s="342">
        <v>25</v>
      </c>
      <c r="M29" s="342">
        <v>100</v>
      </c>
      <c r="N29" s="342">
        <f t="shared" ref="N29" si="185">-(J29/E29)</f>
        <v>-44.666666666666664</v>
      </c>
      <c r="O29" s="343">
        <f t="shared" ref="O29" si="186">SUM(K29:N29)</f>
        <v>1691.1999999999998</v>
      </c>
      <c r="P29" s="344">
        <f t="shared" ref="P29" si="187">O28</f>
        <v>2143.9</v>
      </c>
      <c r="Q29" s="345">
        <f t="shared" ref="Q29" si="188">P28</f>
        <v>2204.1</v>
      </c>
      <c r="R29" s="346">
        <f t="shared" ref="R29" si="189">Q28</f>
        <v>2187.8275862068963</v>
      </c>
      <c r="S29" s="347">
        <f t="shared" si="158"/>
        <v>8227.0300000000007</v>
      </c>
      <c r="T29" s="340">
        <v>950</v>
      </c>
      <c r="U29" s="348">
        <f t="shared" ref="U29" si="190">T28-T29</f>
        <v>-893</v>
      </c>
      <c r="V29" s="347">
        <v>9047.01</v>
      </c>
      <c r="W29" s="347">
        <f t="shared" ref="W29" si="191">V29/4</f>
        <v>2261.7525000000001</v>
      </c>
      <c r="X29" s="342"/>
      <c r="AE29" s="338">
        <f t="shared" si="9"/>
        <v>28</v>
      </c>
      <c r="AF29" s="347">
        <v>8227.0300000000007</v>
      </c>
      <c r="AG29" s="340">
        <v>950</v>
      </c>
    </row>
    <row r="30" spans="1:33" ht="17.25" thickTop="1">
      <c r="A30" s="312">
        <f t="shared" si="119"/>
        <v>29</v>
      </c>
      <c r="B30" s="313">
        <f>B29+21</f>
        <v>42912</v>
      </c>
      <c r="C30" s="312">
        <f>舟賽記錄!Q781</f>
        <v>1</v>
      </c>
      <c r="D30" s="312">
        <f>舟賽記錄!R781</f>
        <v>35037</v>
      </c>
      <c r="E30" s="312">
        <f>舟賽記錄!P781</f>
        <v>30</v>
      </c>
      <c r="F30" s="312">
        <v>18</v>
      </c>
      <c r="G30" s="312">
        <v>4</v>
      </c>
      <c r="H30" s="312">
        <f t="shared" ref="H30" si="192">E30-F30-G30</f>
        <v>8</v>
      </c>
      <c r="I30" s="314">
        <f>22/E30</f>
        <v>0.73333333333333328</v>
      </c>
      <c r="J30" s="312">
        <f>舟賽記錄!S781</f>
        <v>1005</v>
      </c>
      <c r="K30" s="310">
        <f t="shared" ref="K30" si="193">D30/E30</f>
        <v>1167.9000000000001</v>
      </c>
      <c r="L30" s="310">
        <v>0</v>
      </c>
      <c r="M30" s="310">
        <v>0</v>
      </c>
      <c r="N30" s="310">
        <f t="shared" ref="N30" si="194">-(J30/E30)</f>
        <v>-33.5</v>
      </c>
      <c r="O30" s="349">
        <f t="shared" ref="O30" si="195">SUM(K30:N30)</f>
        <v>1134.4000000000001</v>
      </c>
      <c r="P30" s="350"/>
      <c r="Q30" s="351" t="s">
        <v>539</v>
      </c>
      <c r="R30" s="350"/>
      <c r="S30" s="319">
        <f t="shared" si="158"/>
        <v>1134.4000000000001</v>
      </c>
      <c r="T30" s="352" t="s">
        <v>538</v>
      </c>
      <c r="U30" s="320"/>
      <c r="V30" s="319">
        <v>9045.77</v>
      </c>
      <c r="W30" s="319">
        <f t="shared" ref="W30" si="196">V30/4</f>
        <v>2261.4425000000001</v>
      </c>
      <c r="Z30" s="305" t="s">
        <v>66</v>
      </c>
      <c r="AA30" s="304" t="s">
        <v>26</v>
      </c>
      <c r="AB30" s="304" t="s">
        <v>625</v>
      </c>
    </row>
    <row r="31" spans="1:33">
      <c r="A31" s="312">
        <f t="shared" si="119"/>
        <v>30</v>
      </c>
      <c r="B31" s="313">
        <f t="shared" ref="B31:B36" si="197">B30+7</f>
        <v>42919</v>
      </c>
      <c r="C31" s="312">
        <f>舟賽記錄!Q811</f>
        <v>1</v>
      </c>
      <c r="D31" s="312">
        <f>舟賽記錄!R811</f>
        <v>43994</v>
      </c>
      <c r="E31" s="312">
        <f>舟賽記錄!P811</f>
        <v>30</v>
      </c>
      <c r="F31" s="312">
        <v>17</v>
      </c>
      <c r="G31" s="312">
        <v>12</v>
      </c>
      <c r="H31" s="312">
        <f t="shared" ref="H31" si="198">E31-F31-G31</f>
        <v>1</v>
      </c>
      <c r="I31" s="314">
        <f>30/E31</f>
        <v>1</v>
      </c>
      <c r="J31" s="312">
        <f>舟賽記錄!S811</f>
        <v>1095</v>
      </c>
      <c r="K31" s="310">
        <f t="shared" ref="K31" si="199">D31/E31</f>
        <v>1466.4666666666667</v>
      </c>
      <c r="L31" s="310">
        <v>0</v>
      </c>
      <c r="M31" s="310">
        <v>0</v>
      </c>
      <c r="N31" s="310">
        <f t="shared" ref="N31" si="200">-(J31/E31)</f>
        <v>-36.5</v>
      </c>
      <c r="O31" s="329">
        <f t="shared" ref="O31" si="201">SUM(K31:N31)</f>
        <v>1429.9666666666667</v>
      </c>
      <c r="P31" s="353"/>
      <c r="Q31" s="354" t="s">
        <v>591</v>
      </c>
      <c r="R31" s="353"/>
      <c r="S31" s="319">
        <f t="shared" ref="S31" si="202">ROUND(SUM(O31:R31),2)</f>
        <v>1429.97</v>
      </c>
      <c r="T31" s="352" t="s">
        <v>538</v>
      </c>
      <c r="U31" s="320"/>
      <c r="V31" s="319">
        <v>9047.83</v>
      </c>
      <c r="W31" s="319">
        <f t="shared" ref="W31" si="203">V31/4</f>
        <v>2261.9575</v>
      </c>
      <c r="Z31" s="310">
        <v>50</v>
      </c>
      <c r="AA31" s="327">
        <v>1</v>
      </c>
      <c r="AB31" s="310">
        <f>Z31-Z32</f>
        <v>12</v>
      </c>
      <c r="AE31" s="312"/>
      <c r="AF31" s="319"/>
      <c r="AG31" s="312"/>
    </row>
    <row r="32" spans="1:33">
      <c r="A32" s="312">
        <f t="shared" si="119"/>
        <v>31</v>
      </c>
      <c r="B32" s="313">
        <f t="shared" si="197"/>
        <v>42926</v>
      </c>
      <c r="C32" s="312">
        <f>舟賽記錄!Q841</f>
        <v>1</v>
      </c>
      <c r="D32" s="312">
        <f>舟賽記錄!R841</f>
        <v>52456</v>
      </c>
      <c r="E32" s="312">
        <f>舟賽記錄!P841</f>
        <v>30</v>
      </c>
      <c r="F32" s="312">
        <v>22</v>
      </c>
      <c r="G32" s="312">
        <v>6</v>
      </c>
      <c r="H32" s="312">
        <f t="shared" ref="H32" si="204">E32-F32-G32</f>
        <v>2</v>
      </c>
      <c r="I32" s="314">
        <f>29/E32</f>
        <v>0.96666666666666667</v>
      </c>
      <c r="J32" s="312">
        <f>舟賽記錄!S841</f>
        <v>1011</v>
      </c>
      <c r="K32" s="310">
        <f t="shared" ref="K32" si="205">D32/E32</f>
        <v>1748.5333333333333</v>
      </c>
      <c r="L32" s="310">
        <v>0</v>
      </c>
      <c r="M32" s="310">
        <v>0</v>
      </c>
      <c r="N32" s="310">
        <f t="shared" ref="N32" si="206">-(J32/E32)</f>
        <v>-33.700000000000003</v>
      </c>
      <c r="O32" s="315">
        <f t="shared" ref="O32" si="207">SUM(K32:N32)</f>
        <v>1714.8333333333333</v>
      </c>
      <c r="P32" s="355"/>
      <c r="Q32" s="356" t="s">
        <v>596</v>
      </c>
      <c r="R32" s="355"/>
      <c r="S32" s="319">
        <f t="shared" ref="S32" si="208">ROUND(SUM(O32:R32),2)</f>
        <v>1714.83</v>
      </c>
      <c r="T32" s="352" t="s">
        <v>538</v>
      </c>
      <c r="U32" s="320"/>
      <c r="V32" s="319">
        <v>9061.93</v>
      </c>
      <c r="W32" s="319">
        <f t="shared" ref="W32" si="209">V32/4</f>
        <v>2265.4825000000001</v>
      </c>
      <c r="Z32" s="310">
        <v>38</v>
      </c>
      <c r="AA32" s="327">
        <v>2</v>
      </c>
      <c r="AB32" s="310">
        <f t="shared" ref="AB32:AB36" si="210">Z32-Z33</f>
        <v>8</v>
      </c>
      <c r="AE32" s="312"/>
      <c r="AF32" s="319"/>
      <c r="AG32" s="312"/>
    </row>
    <row r="33" spans="1:33">
      <c r="A33" s="312">
        <f t="shared" si="119"/>
        <v>32</v>
      </c>
      <c r="B33" s="313">
        <f t="shared" si="197"/>
        <v>42933</v>
      </c>
      <c r="C33" s="312">
        <f>舟賽記錄!Q871</f>
        <v>1</v>
      </c>
      <c r="D33" s="312">
        <f>舟賽記錄!R871</f>
        <v>61643</v>
      </c>
      <c r="E33" s="312">
        <f>舟賽記錄!P871</f>
        <v>29</v>
      </c>
      <c r="F33" s="312">
        <v>22</v>
      </c>
      <c r="G33" s="312">
        <v>6</v>
      </c>
      <c r="H33" s="312">
        <f t="shared" ref="H33" si="211">E33-F33-G33</f>
        <v>1</v>
      </c>
      <c r="I33" s="314">
        <f>29/E33</f>
        <v>1</v>
      </c>
      <c r="J33" s="312">
        <f>舟賽記錄!S871</f>
        <v>946</v>
      </c>
      <c r="K33" s="310">
        <f t="shared" ref="K33" si="212">D33/E33</f>
        <v>2125.6206896551726</v>
      </c>
      <c r="L33" s="310">
        <v>50</v>
      </c>
      <c r="M33" s="310">
        <v>91</v>
      </c>
      <c r="N33" s="310">
        <f t="shared" ref="N33" si="213">-(J33/E33)</f>
        <v>-32.620689655172413</v>
      </c>
      <c r="O33" s="322">
        <f t="shared" ref="O33:O34" si="214">SUM(K33:N33)</f>
        <v>2234</v>
      </c>
      <c r="P33" s="357"/>
      <c r="Q33" s="357" t="s">
        <v>603</v>
      </c>
      <c r="R33" s="357"/>
      <c r="S33" s="319">
        <f t="shared" ref="S33" si="215">ROUND(SUM(O33:R33),2)</f>
        <v>2234</v>
      </c>
      <c r="T33" s="352">
        <v>36564</v>
      </c>
      <c r="U33" s="324"/>
      <c r="V33" s="319">
        <v>9073.9699999999993</v>
      </c>
      <c r="W33" s="319">
        <f t="shared" ref="W33" si="216">V33/4</f>
        <v>2268.4924999999998</v>
      </c>
      <c r="Z33" s="310">
        <v>30</v>
      </c>
      <c r="AA33" s="327">
        <v>3</v>
      </c>
      <c r="AB33" s="310">
        <f t="shared" si="210"/>
        <v>5</v>
      </c>
      <c r="AE33" s="312"/>
      <c r="AF33" s="319"/>
      <c r="AG33" s="312"/>
    </row>
    <row r="34" spans="1:33">
      <c r="A34" s="312">
        <f t="shared" si="119"/>
        <v>33</v>
      </c>
      <c r="B34" s="313">
        <f t="shared" si="197"/>
        <v>42940</v>
      </c>
      <c r="C34" s="312">
        <f>舟賽記錄!Q900</f>
        <v>2</v>
      </c>
      <c r="D34" s="312">
        <f>舟賽記錄!R900</f>
        <v>57415</v>
      </c>
      <c r="E34" s="312">
        <f>舟賽記錄!P900</f>
        <v>28</v>
      </c>
      <c r="F34" s="312">
        <v>21</v>
      </c>
      <c r="G34" s="312">
        <v>5</v>
      </c>
      <c r="H34" s="312">
        <f t="shared" ref="H34" si="217">E34-F34-G34</f>
        <v>2</v>
      </c>
      <c r="I34" s="314">
        <f>27/E34</f>
        <v>0.9642857142857143</v>
      </c>
      <c r="J34" s="312">
        <f>舟賽記錄!S900</f>
        <v>957</v>
      </c>
      <c r="K34" s="310">
        <f t="shared" ref="K34" si="218">D34/E34</f>
        <v>2050.5357142857142</v>
      </c>
      <c r="L34" s="310">
        <v>38</v>
      </c>
      <c r="M34" s="310">
        <v>83</v>
      </c>
      <c r="N34" s="310">
        <f t="shared" ref="N34" si="219">-(J34/E34)</f>
        <v>-34.178571428571431</v>
      </c>
      <c r="O34" s="325">
        <f t="shared" si="214"/>
        <v>2137.3571428571427</v>
      </c>
      <c r="P34" s="326">
        <f t="shared" ref="P34:P36" si="220">O33</f>
        <v>2234</v>
      </c>
      <c r="Q34" s="358" t="s">
        <v>603</v>
      </c>
      <c r="R34" s="316"/>
      <c r="S34" s="319">
        <f t="shared" ref="S34" si="221">ROUND(SUM(O34:R34),2)</f>
        <v>4371.3599999999997</v>
      </c>
      <c r="T34" s="352">
        <v>26913</v>
      </c>
      <c r="U34" s="324">
        <f t="shared" ref="U34:U35" si="222">T33-T34</f>
        <v>9651</v>
      </c>
      <c r="V34" s="319">
        <v>9089.43</v>
      </c>
      <c r="W34" s="319">
        <f t="shared" ref="W34" si="223">V34/4</f>
        <v>2272.3575000000001</v>
      </c>
      <c r="Z34" s="310">
        <v>25</v>
      </c>
      <c r="AA34" s="327">
        <v>4</v>
      </c>
      <c r="AB34" s="310">
        <f t="shared" si="210"/>
        <v>5</v>
      </c>
    </row>
    <row r="35" spans="1:33">
      <c r="A35" s="312">
        <f t="shared" si="119"/>
        <v>34</v>
      </c>
      <c r="B35" s="313">
        <f t="shared" si="197"/>
        <v>42947</v>
      </c>
      <c r="C35" s="312">
        <f>舟賽記錄!Q928</f>
        <v>2</v>
      </c>
      <c r="D35" s="312">
        <f>舟賽記錄!R928</f>
        <v>58841</v>
      </c>
      <c r="E35" s="312">
        <f>舟賽記錄!P928</f>
        <v>28</v>
      </c>
      <c r="F35" s="312">
        <v>19</v>
      </c>
      <c r="G35" s="312">
        <v>6</v>
      </c>
      <c r="H35" s="312">
        <f t="shared" ref="H35" si="224">E35-F35-G35</f>
        <v>3</v>
      </c>
      <c r="I35" s="314">
        <f>26/E35</f>
        <v>0.9285714285714286</v>
      </c>
      <c r="J35" s="312">
        <f>舟賽記錄!S928</f>
        <v>968</v>
      </c>
      <c r="K35" s="310">
        <f t="shared" ref="K35" si="225">D35/E35</f>
        <v>2101.4642857142858</v>
      </c>
      <c r="L35" s="310">
        <v>38</v>
      </c>
      <c r="M35" s="310">
        <v>83</v>
      </c>
      <c r="N35" s="310">
        <f t="shared" ref="N35" si="226">-(J35/E35)</f>
        <v>-34.571428571428569</v>
      </c>
      <c r="O35" s="328">
        <f t="shared" ref="O35:O36" si="227">SUM(K35:N35)</f>
        <v>2187.8928571428573</v>
      </c>
      <c r="P35" s="318">
        <f t="shared" si="220"/>
        <v>2137.3571428571427</v>
      </c>
      <c r="Q35" s="326">
        <f t="shared" ref="Q35:Q36" si="228">P34</f>
        <v>2234</v>
      </c>
      <c r="R35" s="358" t="s">
        <v>603</v>
      </c>
      <c r="S35" s="319">
        <f t="shared" ref="S35" si="229">ROUND(SUM(O35:R35),2)</f>
        <v>6559.25</v>
      </c>
      <c r="T35" s="352">
        <v>16221</v>
      </c>
      <c r="U35" s="324">
        <f t="shared" si="222"/>
        <v>10692</v>
      </c>
      <c r="V35" s="319">
        <v>9094.9</v>
      </c>
      <c r="W35" s="319">
        <f t="shared" ref="W35" si="230">V35/4</f>
        <v>2273.7249999999999</v>
      </c>
      <c r="Z35" s="310">
        <v>20</v>
      </c>
      <c r="AA35" s="327">
        <v>5</v>
      </c>
      <c r="AB35" s="310">
        <f t="shared" si="210"/>
        <v>5</v>
      </c>
      <c r="AE35" s="304" t="s">
        <v>7</v>
      </c>
      <c r="AF35" s="305" t="s">
        <v>70</v>
      </c>
      <c r="AG35" s="305" t="s">
        <v>377</v>
      </c>
    </row>
    <row r="36" spans="1:33">
      <c r="A36" s="312">
        <f t="shared" si="119"/>
        <v>35</v>
      </c>
      <c r="B36" s="313">
        <f t="shared" si="197"/>
        <v>42954</v>
      </c>
      <c r="C36" s="312">
        <f>舟賽記錄!Q956</f>
        <v>2</v>
      </c>
      <c r="D36" s="312">
        <f>舟賽記錄!R956</f>
        <v>62880</v>
      </c>
      <c r="E36" s="312">
        <f>舟賽記錄!P956</f>
        <v>30</v>
      </c>
      <c r="F36" s="312">
        <v>21</v>
      </c>
      <c r="G36" s="312">
        <v>5</v>
      </c>
      <c r="H36" s="312">
        <f t="shared" ref="H36" si="231">E36-F36-G36</f>
        <v>4</v>
      </c>
      <c r="I36" s="314">
        <f>28/E36</f>
        <v>0.93333333333333335</v>
      </c>
      <c r="J36" s="312">
        <f>舟賽記錄!S956</f>
        <v>1081</v>
      </c>
      <c r="K36" s="310">
        <f t="shared" ref="K36" si="232">D36/E36</f>
        <v>2096</v>
      </c>
      <c r="L36" s="310">
        <v>38</v>
      </c>
      <c r="M36" s="310">
        <v>100</v>
      </c>
      <c r="N36" s="310">
        <f t="shared" ref="N36" si="233">-(J36/E36)</f>
        <v>-36.033333333333331</v>
      </c>
      <c r="O36" s="329">
        <f t="shared" si="227"/>
        <v>2197.9666666666667</v>
      </c>
      <c r="P36" s="330">
        <f t="shared" si="220"/>
        <v>2187.8928571428573</v>
      </c>
      <c r="Q36" s="318">
        <f t="shared" si="228"/>
        <v>2137.3571428571427</v>
      </c>
      <c r="R36" s="326">
        <f t="shared" ref="R36" si="234">Q35</f>
        <v>2234</v>
      </c>
      <c r="S36" s="319">
        <f t="shared" ref="S36" si="235">ROUND(SUM(O36:R36),2)</f>
        <v>8757.2199999999993</v>
      </c>
      <c r="T36" s="336">
        <v>62</v>
      </c>
      <c r="U36" s="324">
        <f t="shared" ref="U36" si="236">T35-T36</f>
        <v>16159</v>
      </c>
      <c r="V36" s="319">
        <v>9079.9699999999993</v>
      </c>
      <c r="W36" s="319">
        <f t="shared" ref="W36" si="237">V36/4</f>
        <v>2269.9924999999998</v>
      </c>
      <c r="Z36" s="310">
        <v>15</v>
      </c>
      <c r="AA36" s="327">
        <v>6</v>
      </c>
      <c r="AB36" s="310">
        <f t="shared" si="210"/>
        <v>5</v>
      </c>
      <c r="AE36" s="312">
        <f t="shared" ref="AE36:AE40" si="238">A36</f>
        <v>35</v>
      </c>
      <c r="AF36" s="319">
        <f>S36</f>
        <v>8757.2199999999993</v>
      </c>
      <c r="AG36" s="312">
        <f t="shared" ref="AG36:AG40" si="239">T36</f>
        <v>62</v>
      </c>
    </row>
    <row r="37" spans="1:33">
      <c r="A37" s="312">
        <f t="shared" si="119"/>
        <v>36</v>
      </c>
      <c r="B37" s="313">
        <f t="shared" ref="B37:B62" si="240">B36+7</f>
        <v>42961</v>
      </c>
      <c r="C37" s="312">
        <f>舟賽記錄!Q986</f>
        <v>1</v>
      </c>
      <c r="D37" s="312">
        <f>舟賽記錄!R986</f>
        <v>49126</v>
      </c>
      <c r="E37" s="312">
        <f>舟賽記錄!P986</f>
        <v>23</v>
      </c>
      <c r="F37" s="312">
        <v>15</v>
      </c>
      <c r="G37" s="312">
        <v>4</v>
      </c>
      <c r="H37" s="312">
        <f t="shared" ref="H37" si="241">E37-F37-G37</f>
        <v>4</v>
      </c>
      <c r="I37" s="314">
        <f>22/E37</f>
        <v>0.95652173913043481</v>
      </c>
      <c r="J37" s="312">
        <f>舟賽記錄!S986</f>
        <v>963</v>
      </c>
      <c r="K37" s="310">
        <f t="shared" ref="K37" si="242">D37/E37</f>
        <v>2135.913043478261</v>
      </c>
      <c r="L37" s="310">
        <v>50</v>
      </c>
      <c r="M37" s="310">
        <v>46</v>
      </c>
      <c r="N37" s="310">
        <f t="shared" ref="N37" si="243">-(J37/E37)</f>
        <v>-41.869565217391305</v>
      </c>
      <c r="O37" s="315">
        <f t="shared" ref="O37" si="244">SUM(K37:N37)</f>
        <v>2190.0434782608695</v>
      </c>
      <c r="P37" s="316">
        <f t="shared" ref="P37" si="245">O36</f>
        <v>2197.9666666666667</v>
      </c>
      <c r="Q37" s="317">
        <f t="shared" ref="Q37" si="246">P36</f>
        <v>2187.8928571428573</v>
      </c>
      <c r="R37" s="318">
        <f t="shared" ref="R37" si="247">Q36</f>
        <v>2137.3571428571427</v>
      </c>
      <c r="S37" s="319">
        <f t="shared" ref="S37" si="248">ROUND(SUM(O37:R37),2)</f>
        <v>8713.26</v>
      </c>
      <c r="T37" s="331">
        <v>83</v>
      </c>
      <c r="U37" s="320">
        <f t="shared" ref="U37" si="249">T36-T37</f>
        <v>-21</v>
      </c>
      <c r="V37" s="319">
        <v>9084.67</v>
      </c>
      <c r="W37" s="319">
        <f t="shared" ref="W37" si="250">V37/4</f>
        <v>2271.1675</v>
      </c>
      <c r="Z37" s="310">
        <v>10</v>
      </c>
      <c r="AA37" s="327">
        <v>7</v>
      </c>
      <c r="AE37" s="312">
        <f t="shared" si="238"/>
        <v>36</v>
      </c>
      <c r="AF37" s="319">
        <f t="shared" ref="AF37:AF40" si="251">S37</f>
        <v>8713.26</v>
      </c>
      <c r="AG37" s="312">
        <f t="shared" si="239"/>
        <v>83</v>
      </c>
    </row>
    <row r="38" spans="1:33">
      <c r="A38" s="312">
        <f t="shared" si="119"/>
        <v>37</v>
      </c>
      <c r="B38" s="313">
        <f t="shared" si="240"/>
        <v>42968</v>
      </c>
      <c r="C38" s="312">
        <f>舟賽記錄!Q1009</f>
        <v>1</v>
      </c>
      <c r="D38" s="312">
        <f>舟賽記錄!R1009</f>
        <v>62742</v>
      </c>
      <c r="E38" s="312">
        <f>舟賽記錄!P1009</f>
        <v>30</v>
      </c>
      <c r="F38" s="312">
        <v>15</v>
      </c>
      <c r="G38" s="312">
        <v>4</v>
      </c>
      <c r="H38" s="312">
        <f t="shared" ref="H38" si="252">E38-F38-G38</f>
        <v>11</v>
      </c>
      <c r="I38" s="314">
        <f>22/E38</f>
        <v>0.73333333333333328</v>
      </c>
      <c r="J38" s="312">
        <f>舟賽記錄!S1009</f>
        <v>1147</v>
      </c>
      <c r="K38" s="310">
        <f t="shared" ref="K38" si="253">D38/E38</f>
        <v>2091.4</v>
      </c>
      <c r="L38" s="310">
        <v>50</v>
      </c>
      <c r="M38" s="310">
        <v>100</v>
      </c>
      <c r="N38" s="310">
        <f t="shared" ref="N38" si="254">-(J38/E38)</f>
        <v>-38.233333333333334</v>
      </c>
      <c r="O38" s="322">
        <f t="shared" ref="O38" si="255">SUM(K38:N38)</f>
        <v>2203.166666666667</v>
      </c>
      <c r="P38" s="323">
        <f>O37</f>
        <v>2190.0434782608695</v>
      </c>
      <c r="Q38" s="316">
        <f t="shared" ref="Q38" si="256">P37</f>
        <v>2197.9666666666667</v>
      </c>
      <c r="R38" s="317">
        <f t="shared" ref="R38" si="257">Q37</f>
        <v>2187.8928571428573</v>
      </c>
      <c r="S38" s="319">
        <f t="shared" ref="S38" si="258">ROUND(SUM(O38:R38),2)</f>
        <v>8779.07</v>
      </c>
      <c r="T38" s="336">
        <v>60</v>
      </c>
      <c r="U38" s="324">
        <f t="shared" ref="U38" si="259">T37-T38</f>
        <v>23</v>
      </c>
      <c r="V38" s="319">
        <v>9085.3700000000008</v>
      </c>
      <c r="W38" s="319">
        <f t="shared" ref="W38" si="260">V38/4</f>
        <v>2271.3425000000002</v>
      </c>
      <c r="X38" s="310" t="s">
        <v>627</v>
      </c>
      <c r="AE38" s="312">
        <f t="shared" si="238"/>
        <v>37</v>
      </c>
      <c r="AF38" s="319">
        <f t="shared" si="251"/>
        <v>8779.07</v>
      </c>
      <c r="AG38" s="312">
        <f t="shared" si="239"/>
        <v>60</v>
      </c>
    </row>
    <row r="39" spans="1:33">
      <c r="A39" s="312">
        <f t="shared" si="119"/>
        <v>38</v>
      </c>
      <c r="B39" s="313">
        <f t="shared" si="240"/>
        <v>42975</v>
      </c>
      <c r="C39" s="312">
        <f>舟賽記錄!Q1039</f>
        <v>1</v>
      </c>
      <c r="D39" s="312">
        <f>舟賽記錄!R1039</f>
        <v>62802</v>
      </c>
      <c r="E39" s="312">
        <f>舟賽記錄!P1039</f>
        <v>30</v>
      </c>
      <c r="F39" s="312">
        <v>15</v>
      </c>
      <c r="G39" s="312">
        <v>4</v>
      </c>
      <c r="H39" s="312">
        <f t="shared" ref="H39" si="261">E39-F39-G39</f>
        <v>11</v>
      </c>
      <c r="I39" s="314">
        <f>22/E39</f>
        <v>0.73333333333333328</v>
      </c>
      <c r="J39" s="312">
        <f>舟賽記錄!S1039</f>
        <v>992</v>
      </c>
      <c r="K39" s="310">
        <f t="shared" ref="K39" si="262">D39/E39</f>
        <v>2093.4</v>
      </c>
      <c r="L39" s="310">
        <v>50</v>
      </c>
      <c r="M39" s="310">
        <v>100</v>
      </c>
      <c r="N39" s="310">
        <f t="shared" ref="N39" si="263">-(J39/E39)</f>
        <v>-33.06666666666667</v>
      </c>
      <c r="O39" s="325">
        <f t="shared" ref="O39" si="264">SUM(K39:N39)</f>
        <v>2210.3333333333335</v>
      </c>
      <c r="P39" s="326"/>
      <c r="Q39" s="323"/>
      <c r="R39" s="316"/>
      <c r="S39" s="319">
        <f t="shared" ref="S39" si="265">ROUND(SUM(O39:R39),2)</f>
        <v>2210.33</v>
      </c>
      <c r="T39" s="331">
        <v>88</v>
      </c>
      <c r="U39" s="320">
        <f t="shared" ref="U39" si="266">T38-T39</f>
        <v>-28</v>
      </c>
      <c r="V39" s="319">
        <v>2291.23</v>
      </c>
      <c r="W39" s="319">
        <f>V39/1</f>
        <v>2291.23</v>
      </c>
      <c r="AE39" s="312">
        <f t="shared" si="238"/>
        <v>38</v>
      </c>
      <c r="AF39" s="319">
        <f t="shared" si="251"/>
        <v>2210.33</v>
      </c>
      <c r="AG39" s="312">
        <f t="shared" si="239"/>
        <v>88</v>
      </c>
    </row>
    <row r="40" spans="1:33">
      <c r="A40" s="312">
        <f t="shared" si="119"/>
        <v>39</v>
      </c>
      <c r="B40" s="313">
        <f t="shared" si="240"/>
        <v>42982</v>
      </c>
      <c r="C40" s="312">
        <f>舟賽記錄!Q1069</f>
        <v>2</v>
      </c>
      <c r="D40" s="312">
        <f>舟賽記錄!R1069</f>
        <v>56956</v>
      </c>
      <c r="E40" s="312">
        <f>舟賽記錄!P1069</f>
        <v>30</v>
      </c>
      <c r="F40" s="312">
        <v>18</v>
      </c>
      <c r="G40" s="312">
        <v>7</v>
      </c>
      <c r="H40" s="312">
        <f t="shared" ref="H40" si="267">E40-F40-G40</f>
        <v>5</v>
      </c>
      <c r="I40" s="314">
        <f>29/E40</f>
        <v>0.96666666666666667</v>
      </c>
      <c r="J40" s="312">
        <f>舟賽記錄!S1069</f>
        <v>766</v>
      </c>
      <c r="K40" s="310">
        <f t="shared" ref="K40" si="268">D40/E40</f>
        <v>1898.5333333333333</v>
      </c>
      <c r="L40" s="310">
        <v>38</v>
      </c>
      <c r="M40" s="310">
        <v>100</v>
      </c>
      <c r="N40" s="310">
        <f t="shared" ref="N40" si="269">-(J40/E40)</f>
        <v>-25.533333333333335</v>
      </c>
      <c r="O40" s="328">
        <f t="shared" ref="O40" si="270">SUM(K40:N40)</f>
        <v>2011</v>
      </c>
      <c r="P40" s="318">
        <f t="shared" ref="P40:P46" si="271">O39</f>
        <v>2210.3333333333335</v>
      </c>
      <c r="Q40" s="326"/>
      <c r="R40" s="323"/>
      <c r="S40" s="319">
        <f t="shared" ref="S40" si="272">ROUND(SUM(O40:R40),2)</f>
        <v>4221.33</v>
      </c>
      <c r="T40" s="352">
        <v>1091</v>
      </c>
      <c r="U40" s="320">
        <f t="shared" ref="U40" si="273">T39-T40</f>
        <v>-1003</v>
      </c>
      <c r="V40" s="319">
        <v>4582.7</v>
      </c>
      <c r="W40" s="319">
        <f>V40/2</f>
        <v>2291.35</v>
      </c>
      <c r="AE40" s="312">
        <f t="shared" si="238"/>
        <v>39</v>
      </c>
      <c r="AF40" s="319">
        <f t="shared" si="251"/>
        <v>4221.33</v>
      </c>
      <c r="AG40" s="312">
        <f t="shared" si="239"/>
        <v>1091</v>
      </c>
    </row>
    <row r="41" spans="1:33">
      <c r="A41" s="312">
        <f t="shared" si="119"/>
        <v>40</v>
      </c>
      <c r="B41" s="313">
        <f t="shared" si="240"/>
        <v>42989</v>
      </c>
      <c r="C41" s="312">
        <f>舟賽記錄!Q1099</f>
        <v>1</v>
      </c>
      <c r="D41" s="312">
        <f>舟賽記錄!R1099</f>
        <v>57291</v>
      </c>
      <c r="E41" s="312">
        <f>舟賽記錄!P1099</f>
        <v>30</v>
      </c>
      <c r="F41" s="312">
        <v>19</v>
      </c>
      <c r="G41" s="312">
        <v>4</v>
      </c>
      <c r="H41" s="312">
        <f t="shared" ref="H41" si="274">E41-F41-G41</f>
        <v>7</v>
      </c>
      <c r="I41" s="314">
        <f>27/E41</f>
        <v>0.9</v>
      </c>
      <c r="J41" s="312">
        <f>舟賽記錄!S1099</f>
        <v>948</v>
      </c>
      <c r="K41" s="310">
        <f t="shared" ref="K41" si="275">D41/E41</f>
        <v>1909.7</v>
      </c>
      <c r="L41" s="310">
        <v>50</v>
      </c>
      <c r="M41" s="310">
        <v>100</v>
      </c>
      <c r="N41" s="310">
        <f t="shared" ref="N41" si="276">-(J41/E41)</f>
        <v>-31.6</v>
      </c>
      <c r="O41" s="380">
        <f t="shared" ref="O41" si="277">SUM(K41:N41)</f>
        <v>2028.1</v>
      </c>
      <c r="P41" s="381">
        <f t="shared" si="271"/>
        <v>2011</v>
      </c>
      <c r="Q41" s="382">
        <f t="shared" ref="Q41:Q48" si="278">P40</f>
        <v>2210.3333333333335</v>
      </c>
      <c r="R41" s="383"/>
      <c r="S41" s="359">
        <f>ROUND(SUM(O41,Q41),2)</f>
        <v>4238.43</v>
      </c>
      <c r="T41" s="352">
        <v>1276</v>
      </c>
      <c r="U41" s="320">
        <f t="shared" ref="U41" si="279">T40-T41</f>
        <v>-185</v>
      </c>
      <c r="V41" s="319">
        <v>4583.04</v>
      </c>
      <c r="W41" s="319">
        <f>V41/2</f>
        <v>2291.52</v>
      </c>
      <c r="AE41" s="312">
        <f t="shared" ref="AE41" si="280">A41</f>
        <v>40</v>
      </c>
      <c r="AF41" s="319">
        <f t="shared" ref="AF41" si="281">S41</f>
        <v>4238.43</v>
      </c>
      <c r="AG41" s="312">
        <f t="shared" ref="AG41" si="282">T41</f>
        <v>1276</v>
      </c>
    </row>
    <row r="42" spans="1:33">
      <c r="A42" s="312">
        <f t="shared" si="119"/>
        <v>41</v>
      </c>
      <c r="B42" s="313">
        <f t="shared" si="240"/>
        <v>42996</v>
      </c>
      <c r="C42" s="312">
        <f>舟賽記錄!Q1129</f>
        <v>2</v>
      </c>
      <c r="D42" s="312">
        <f>舟賽記錄!R1129</f>
        <v>57148</v>
      </c>
      <c r="E42" s="312">
        <f>舟賽記錄!P1129</f>
        <v>27</v>
      </c>
      <c r="F42" s="312">
        <v>16</v>
      </c>
      <c r="G42" s="312">
        <v>5</v>
      </c>
      <c r="H42" s="312">
        <f t="shared" ref="H42" si="283">E42-F42-G42</f>
        <v>6</v>
      </c>
      <c r="I42" s="314">
        <f>25/E42</f>
        <v>0.92592592592592593</v>
      </c>
      <c r="J42" s="312">
        <f>舟賽記錄!S1129</f>
        <v>718</v>
      </c>
      <c r="K42" s="310">
        <f t="shared" ref="K42" si="284">D42/E42</f>
        <v>2116.5925925925926</v>
      </c>
      <c r="L42" s="310">
        <v>38</v>
      </c>
      <c r="M42" s="310">
        <v>75</v>
      </c>
      <c r="N42" s="310">
        <f t="shared" ref="N42" si="285">-(J42/E42)</f>
        <v>-26.592592592592592</v>
      </c>
      <c r="O42" s="384">
        <f t="shared" ref="O42" si="286">SUM(K42:N42)</f>
        <v>2203</v>
      </c>
      <c r="P42" s="385">
        <f t="shared" si="271"/>
        <v>2028.1</v>
      </c>
      <c r="Q42" s="386">
        <f t="shared" si="278"/>
        <v>2011</v>
      </c>
      <c r="R42" s="382">
        <f t="shared" ref="R42:R48" si="287">Q41</f>
        <v>2210.3333333333335</v>
      </c>
      <c r="S42" s="359">
        <f>ROUND(SUM(O42,R42),2)</f>
        <v>4413.33</v>
      </c>
      <c r="T42" s="336">
        <v>108</v>
      </c>
      <c r="U42" s="324">
        <f t="shared" ref="U42" si="288">T41-T42</f>
        <v>1168</v>
      </c>
      <c r="V42" s="319">
        <v>4583.04</v>
      </c>
      <c r="W42" s="319">
        <f>V42/2</f>
        <v>2291.52</v>
      </c>
      <c r="AE42" s="312">
        <f t="shared" ref="AE42" si="289">A42</f>
        <v>41</v>
      </c>
      <c r="AF42" s="319">
        <f t="shared" ref="AF42" si="290">S42</f>
        <v>4413.33</v>
      </c>
      <c r="AG42" s="312">
        <f t="shared" ref="AG42" si="291">T42</f>
        <v>108</v>
      </c>
    </row>
    <row r="43" spans="1:33" ht="17.25" thickBot="1">
      <c r="A43" s="340">
        <f t="shared" si="119"/>
        <v>42</v>
      </c>
      <c r="B43" s="339">
        <f t="shared" si="240"/>
        <v>43003</v>
      </c>
      <c r="C43" s="340">
        <f>舟賽記錄!Q1156</f>
        <v>1</v>
      </c>
      <c r="D43" s="340">
        <f>舟賽記錄!R1156</f>
        <v>63298</v>
      </c>
      <c r="E43" s="340">
        <f>舟賽記錄!P1156</f>
        <v>30</v>
      </c>
      <c r="F43" s="340">
        <v>20</v>
      </c>
      <c r="G43" s="340">
        <v>8</v>
      </c>
      <c r="H43" s="340">
        <f t="shared" ref="H43" si="292">E43-F43-G43</f>
        <v>2</v>
      </c>
      <c r="I43" s="341">
        <f>25/E43</f>
        <v>0.83333333333333337</v>
      </c>
      <c r="J43" s="340">
        <f>舟賽記錄!S1156</f>
        <v>797</v>
      </c>
      <c r="K43" s="342">
        <f t="shared" ref="K43" si="293">D43/E43</f>
        <v>2109.9333333333334</v>
      </c>
      <c r="L43" s="342">
        <v>50</v>
      </c>
      <c r="M43" s="342">
        <v>100</v>
      </c>
      <c r="N43" s="342">
        <f t="shared" ref="N43" si="294">-(J43/E43)</f>
        <v>-26.566666666666666</v>
      </c>
      <c r="O43" s="387">
        <f t="shared" ref="O43" si="295">SUM(K43:N43)</f>
        <v>2233.3666666666668</v>
      </c>
      <c r="P43" s="388">
        <f t="shared" si="271"/>
        <v>2203</v>
      </c>
      <c r="Q43" s="389">
        <f t="shared" si="278"/>
        <v>2028.1</v>
      </c>
      <c r="R43" s="390">
        <f t="shared" si="287"/>
        <v>2011</v>
      </c>
      <c r="S43" s="369">
        <f>S42</f>
        <v>4413.33</v>
      </c>
      <c r="T43" s="370">
        <v>108</v>
      </c>
      <c r="U43" s="371" t="s">
        <v>945</v>
      </c>
      <c r="V43" s="347">
        <v>4583.04</v>
      </c>
      <c r="W43" s="347">
        <f>V43/2</f>
        <v>2291.52</v>
      </c>
      <c r="X43" s="342"/>
      <c r="AE43" s="312">
        <f t="shared" ref="AE43" si="296">A43</f>
        <v>42</v>
      </c>
      <c r="AF43" s="319">
        <f t="shared" ref="AF43" si="297">S43</f>
        <v>4413.33</v>
      </c>
      <c r="AG43" s="312">
        <f t="shared" ref="AG43" si="298">T43</f>
        <v>108</v>
      </c>
    </row>
    <row r="44" spans="1:33" ht="17.25" thickTop="1">
      <c r="A44" s="312">
        <f t="shared" si="119"/>
        <v>43</v>
      </c>
      <c r="B44" s="313">
        <f t="shared" si="240"/>
        <v>43010</v>
      </c>
      <c r="C44" s="312">
        <f>舟賽記錄!Q1186</f>
        <v>1</v>
      </c>
      <c r="D44" s="312">
        <f>舟賽記錄!R1186</f>
        <v>61189</v>
      </c>
      <c r="E44" s="312">
        <f>舟賽記錄!P1186</f>
        <v>29</v>
      </c>
      <c r="F44" s="312">
        <v>19</v>
      </c>
      <c r="G44" s="312">
        <v>8</v>
      </c>
      <c r="H44" s="312">
        <f t="shared" ref="H44:H45" si="299">E44-F44-G44</f>
        <v>2</v>
      </c>
      <c r="I44" s="314">
        <f>29/E44</f>
        <v>1</v>
      </c>
      <c r="J44" s="312">
        <f>舟賽記錄!S1186</f>
        <v>787</v>
      </c>
      <c r="K44" s="310">
        <f t="shared" ref="K44:K45" si="300">D44/E44</f>
        <v>2109.9655172413795</v>
      </c>
      <c r="L44" s="310">
        <v>50</v>
      </c>
      <c r="M44" s="310">
        <v>91</v>
      </c>
      <c r="N44" s="310">
        <f t="shared" ref="N44:N45" si="301">-(J44/E44)</f>
        <v>-27.137931034482758</v>
      </c>
      <c r="O44" s="391">
        <f t="shared" ref="O44:O45" si="302">SUM(K44:N44)</f>
        <v>2223.8275862068967</v>
      </c>
      <c r="P44" s="383">
        <f t="shared" si="271"/>
        <v>2233.3666666666668</v>
      </c>
      <c r="Q44" s="392">
        <f t="shared" si="278"/>
        <v>2203</v>
      </c>
      <c r="R44" s="385">
        <f t="shared" si="287"/>
        <v>2028.1</v>
      </c>
      <c r="S44" s="359">
        <f>ROUND(SUM(O44),2)</f>
        <v>2223.83</v>
      </c>
      <c r="T44" s="336">
        <v>84</v>
      </c>
      <c r="U44" s="324">
        <f t="shared" ref="U44" si="303">T43-T44</f>
        <v>24</v>
      </c>
      <c r="V44" s="319">
        <v>2288.73</v>
      </c>
      <c r="W44" s="319">
        <f>V44/1</f>
        <v>2288.73</v>
      </c>
      <c r="AE44" s="312">
        <f t="shared" ref="AE44:AE45" si="304">A44</f>
        <v>43</v>
      </c>
      <c r="AF44" s="319">
        <f t="shared" ref="AF44:AF45" si="305">S44</f>
        <v>2223.83</v>
      </c>
      <c r="AG44" s="312">
        <f t="shared" ref="AG44:AG45" si="306">T44</f>
        <v>84</v>
      </c>
    </row>
    <row r="45" spans="1:33">
      <c r="A45" s="312">
        <f t="shared" si="119"/>
        <v>44</v>
      </c>
      <c r="B45" s="313">
        <f t="shared" si="240"/>
        <v>43017</v>
      </c>
      <c r="C45" s="312">
        <f>舟賽記錄!Q1215</f>
        <v>1</v>
      </c>
      <c r="D45" s="312">
        <f>舟賽記錄!R1215</f>
        <v>57903</v>
      </c>
      <c r="E45" s="312">
        <f>舟賽記錄!P1215</f>
        <v>28</v>
      </c>
      <c r="F45" s="312">
        <v>16</v>
      </c>
      <c r="G45" s="312">
        <v>5</v>
      </c>
      <c r="H45" s="312">
        <f t="shared" si="299"/>
        <v>7</v>
      </c>
      <c r="I45" s="314">
        <f>27/E45</f>
        <v>0.9642857142857143</v>
      </c>
      <c r="J45" s="312">
        <f>舟賽記錄!S1215</f>
        <v>887</v>
      </c>
      <c r="K45" s="310">
        <f t="shared" si="300"/>
        <v>2067.9642857142858</v>
      </c>
      <c r="L45" s="310">
        <v>50</v>
      </c>
      <c r="M45" s="310">
        <v>83</v>
      </c>
      <c r="N45" s="310">
        <f t="shared" si="301"/>
        <v>-31.678571428571427</v>
      </c>
      <c r="O45" s="378">
        <f t="shared" si="302"/>
        <v>2169.2857142857142</v>
      </c>
      <c r="P45" s="379">
        <f t="shared" si="271"/>
        <v>2223.8275862068967</v>
      </c>
      <c r="Q45" s="326">
        <f t="shared" si="278"/>
        <v>2233.3666666666668</v>
      </c>
      <c r="R45" s="323">
        <f t="shared" si="287"/>
        <v>2203</v>
      </c>
      <c r="S45" s="359">
        <f>ROUNDUP(SUM(O45,P45),2)</f>
        <v>4393.12</v>
      </c>
      <c r="T45" s="331">
        <v>105</v>
      </c>
      <c r="U45" s="320">
        <f>T44-T45</f>
        <v>-21</v>
      </c>
      <c r="V45" s="319">
        <v>4577.84</v>
      </c>
      <c r="W45" s="319">
        <f t="shared" ref="W45:W50" si="307">V45/2</f>
        <v>2288.92</v>
      </c>
      <c r="AE45" s="312">
        <f t="shared" si="304"/>
        <v>44</v>
      </c>
      <c r="AF45" s="319">
        <f t="shared" si="305"/>
        <v>4393.12</v>
      </c>
      <c r="AG45" s="312">
        <f t="shared" si="306"/>
        <v>105</v>
      </c>
    </row>
    <row r="46" spans="1:33">
      <c r="A46" s="312">
        <f t="shared" si="119"/>
        <v>45</v>
      </c>
      <c r="B46" s="313">
        <f t="shared" si="240"/>
        <v>43024</v>
      </c>
      <c r="C46" s="312">
        <f>舟賽記錄!Q1243</f>
        <v>6</v>
      </c>
      <c r="D46" s="312">
        <f>舟賽記錄!R1243</f>
        <v>59419</v>
      </c>
      <c r="E46" s="312">
        <f>舟賽記錄!P1243</f>
        <v>30</v>
      </c>
      <c r="F46" s="312">
        <v>19</v>
      </c>
      <c r="G46" s="312">
        <v>9</v>
      </c>
      <c r="H46" s="312">
        <f t="shared" ref="H46" si="308">E46-F46-G46</f>
        <v>2</v>
      </c>
      <c r="I46" s="314">
        <f>28/E46</f>
        <v>0.93333333333333335</v>
      </c>
      <c r="J46" s="312">
        <f>舟賽記錄!S1243</f>
        <v>1043</v>
      </c>
      <c r="K46" s="310">
        <f t="shared" ref="K46" si="309">D46/E46</f>
        <v>1980.6333333333334</v>
      </c>
      <c r="L46" s="310">
        <f>VLOOKUP(C46,查表!$C$2:$D$8,2)</f>
        <v>15</v>
      </c>
      <c r="M46" s="310">
        <f>VLOOKUP(E46,查表!$A$2:$B$11,2)</f>
        <v>100</v>
      </c>
      <c r="N46" s="310">
        <f t="shared" ref="N46" si="310">-(J46/E46)</f>
        <v>-34.766666666666666</v>
      </c>
      <c r="O46" s="399">
        <f t="shared" ref="O46" si="311">SUM(K46:N46)</f>
        <v>2060.8666666666663</v>
      </c>
      <c r="P46" s="400">
        <f t="shared" si="271"/>
        <v>2169.2857142857142</v>
      </c>
      <c r="Q46" s="382">
        <f t="shared" si="278"/>
        <v>2223.8275862068967</v>
      </c>
      <c r="R46" s="383">
        <f t="shared" si="287"/>
        <v>2233.3666666666668</v>
      </c>
      <c r="S46" s="359">
        <f>ROUNDUP(SUM(P46,Q46),2)</f>
        <v>4393.12</v>
      </c>
      <c r="T46" s="336">
        <v>125</v>
      </c>
      <c r="U46" s="320">
        <f t="shared" ref="U46" si="312">T45-T46</f>
        <v>-20</v>
      </c>
      <c r="V46" s="319">
        <v>4577.84</v>
      </c>
      <c r="W46" s="319">
        <f t="shared" si="307"/>
        <v>2288.92</v>
      </c>
      <c r="AE46" s="312">
        <f t="shared" ref="AE46" si="313">A46</f>
        <v>45</v>
      </c>
      <c r="AF46" s="319">
        <f t="shared" ref="AF46" si="314">S46</f>
        <v>4393.12</v>
      </c>
      <c r="AG46" s="312">
        <f t="shared" ref="AG46" si="315">T46</f>
        <v>125</v>
      </c>
    </row>
    <row r="47" spans="1:33">
      <c r="A47" s="312">
        <f t="shared" si="119"/>
        <v>46</v>
      </c>
      <c r="B47" s="313">
        <f t="shared" si="240"/>
        <v>43031</v>
      </c>
      <c r="C47" s="312">
        <f>舟賽記錄!Q1273</f>
        <v>6</v>
      </c>
      <c r="D47" s="312">
        <f>舟賽記錄!R1273</f>
        <v>59049</v>
      </c>
      <c r="E47" s="312">
        <f>舟賽記錄!P1273</f>
        <v>29</v>
      </c>
      <c r="F47" s="312">
        <v>19</v>
      </c>
      <c r="G47" s="312">
        <v>8</v>
      </c>
      <c r="H47" s="312">
        <f t="shared" ref="H47" si="316">E47-F47-G47</f>
        <v>2</v>
      </c>
      <c r="I47" s="314">
        <f>27/E47</f>
        <v>0.93103448275862066</v>
      </c>
      <c r="J47" s="312">
        <f>舟賽記錄!S1273</f>
        <v>876</v>
      </c>
      <c r="K47" s="310">
        <f t="shared" ref="K47" si="317">D47/E47</f>
        <v>2036.1724137931035</v>
      </c>
      <c r="L47" s="310">
        <f>VLOOKUP(C47,查表!$C$2:$D$8,2)</f>
        <v>15</v>
      </c>
      <c r="M47" s="310">
        <f>VLOOKUP(E47,查表!$A$2:$B$11,2)</f>
        <v>91</v>
      </c>
      <c r="N47" s="310">
        <f t="shared" ref="N47" si="318">-(J47/E47)</f>
        <v>-30.206896551724139</v>
      </c>
      <c r="O47" s="405">
        <f t="shared" ref="O47" si="319">SUM(K47:N47)</f>
        <v>2111.9655172413791</v>
      </c>
      <c r="P47" s="385">
        <f t="shared" ref="P47" si="320">O46</f>
        <v>2060.8666666666663</v>
      </c>
      <c r="Q47" s="406">
        <f t="shared" si="278"/>
        <v>2169.2857142857142</v>
      </c>
      <c r="R47" s="382">
        <f t="shared" si="287"/>
        <v>2223.8275862068967</v>
      </c>
      <c r="S47" s="359">
        <f>ROUNDUP(SUM(Q47,R47),2)</f>
        <v>4393.12</v>
      </c>
      <c r="T47" s="331">
        <v>137</v>
      </c>
      <c r="U47" s="320">
        <f t="shared" ref="U47" si="321">T46-T47</f>
        <v>-12</v>
      </c>
      <c r="V47" s="319">
        <v>4577.84</v>
      </c>
      <c r="W47" s="319">
        <f t="shared" si="307"/>
        <v>2288.92</v>
      </c>
      <c r="AE47" s="312">
        <f t="shared" ref="AE47" si="322">A47</f>
        <v>46</v>
      </c>
      <c r="AF47" s="319">
        <f t="shared" ref="AF47" si="323">S47</f>
        <v>4393.12</v>
      </c>
      <c r="AG47" s="312">
        <f t="shared" ref="AG47" si="324">T47</f>
        <v>137</v>
      </c>
    </row>
    <row r="48" spans="1:33">
      <c r="A48" s="312">
        <f t="shared" si="119"/>
        <v>47</v>
      </c>
      <c r="B48" s="313">
        <f t="shared" si="240"/>
        <v>43038</v>
      </c>
      <c r="C48" s="312">
        <f>舟賽記錄!Q1302</f>
        <v>3</v>
      </c>
      <c r="D48" s="312">
        <f>舟賽記錄!R1302</f>
        <v>61697</v>
      </c>
      <c r="E48" s="312">
        <f>舟賽記錄!P1302</f>
        <v>30</v>
      </c>
      <c r="F48" s="312">
        <v>20</v>
      </c>
      <c r="G48" s="312">
        <v>7</v>
      </c>
      <c r="H48" s="312">
        <f t="shared" ref="H48" si="325">E48-F48-G48</f>
        <v>3</v>
      </c>
      <c r="I48" s="314">
        <f>29/E48</f>
        <v>0.96666666666666667</v>
      </c>
      <c r="J48" s="312">
        <f>舟賽記錄!S1302</f>
        <v>1248</v>
      </c>
      <c r="K48" s="310">
        <f t="shared" ref="K48" si="326">D48/E48</f>
        <v>2056.5666666666666</v>
      </c>
      <c r="L48" s="310">
        <f>VLOOKUP(C48,查表!$C$2:$D$8,2)</f>
        <v>30</v>
      </c>
      <c r="M48" s="310">
        <f>VLOOKUP(E48,查表!$A$2:$B$11,2)</f>
        <v>100</v>
      </c>
      <c r="N48" s="310">
        <f t="shared" ref="N48" si="327">-(J48/E48)</f>
        <v>-41.6</v>
      </c>
      <c r="O48" s="322">
        <f t="shared" ref="O48" si="328">SUM(K48:N48)</f>
        <v>2144.9666666666667</v>
      </c>
      <c r="P48" s="323">
        <f t="shared" ref="P48" si="329">O47</f>
        <v>2111.9655172413791</v>
      </c>
      <c r="Q48" s="316">
        <f t="shared" si="278"/>
        <v>2060.8666666666663</v>
      </c>
      <c r="R48" s="317">
        <f t="shared" si="287"/>
        <v>2169.2857142857142</v>
      </c>
      <c r="S48" s="359">
        <f>ROUNDUP(SUM(Q48,R48),2)</f>
        <v>4230.16</v>
      </c>
      <c r="T48" s="336">
        <v>137</v>
      </c>
      <c r="U48" s="51" t="s">
        <v>964</v>
      </c>
      <c r="V48" s="319">
        <v>4577.84</v>
      </c>
      <c r="W48" s="319">
        <f t="shared" si="307"/>
        <v>2288.92</v>
      </c>
      <c r="AE48" s="312">
        <f t="shared" ref="AE48" si="330">A48</f>
        <v>47</v>
      </c>
      <c r="AF48" s="319">
        <f t="shared" ref="AF48" si="331">S48</f>
        <v>4230.16</v>
      </c>
      <c r="AG48" s="312">
        <f t="shared" ref="AG48" si="332">T48</f>
        <v>137</v>
      </c>
    </row>
    <row r="49" spans="1:33">
      <c r="A49" s="312">
        <f t="shared" si="119"/>
        <v>48</v>
      </c>
      <c r="B49" s="313">
        <f t="shared" si="240"/>
        <v>43045</v>
      </c>
      <c r="C49" s="312">
        <f>舟賽記錄!Q1332</f>
        <v>1</v>
      </c>
      <c r="D49" s="312">
        <f>舟賽記錄!R1332</f>
        <v>63327</v>
      </c>
      <c r="E49" s="312">
        <f>舟賽記錄!P1332</f>
        <v>30</v>
      </c>
      <c r="F49" s="312">
        <v>23</v>
      </c>
      <c r="G49" s="312">
        <v>7</v>
      </c>
      <c r="H49" s="312">
        <f t="shared" ref="H49" si="333">E49-F49-G49</f>
        <v>0</v>
      </c>
      <c r="I49" s="314">
        <f>30/E49</f>
        <v>1</v>
      </c>
      <c r="J49" s="312">
        <f>舟賽記錄!S1332</f>
        <v>742</v>
      </c>
      <c r="K49" s="310">
        <f t="shared" ref="K49" si="334">D49/E49</f>
        <v>2110.9</v>
      </c>
      <c r="L49" s="310">
        <f>VLOOKUP(C49,查表!$C$2:$D$8,2)</f>
        <v>50</v>
      </c>
      <c r="M49" s="310">
        <f>VLOOKUP(E49,查表!$A$2:$B$11,2)</f>
        <v>100</v>
      </c>
      <c r="N49" s="310">
        <f t="shared" ref="N49" si="335">-(J49/E49)</f>
        <v>-24.733333333333334</v>
      </c>
      <c r="O49" s="418">
        <f t="shared" ref="O49" si="336">SUM(K49:N49)</f>
        <v>2236.166666666667</v>
      </c>
      <c r="P49" s="326">
        <f t="shared" ref="P49" si="337">O48</f>
        <v>2144.9666666666667</v>
      </c>
      <c r="Q49" s="323">
        <f t="shared" ref="Q49" si="338">P48</f>
        <v>2111.9655172413791</v>
      </c>
      <c r="R49" s="316">
        <f t="shared" ref="R49" si="339">Q48</f>
        <v>2060.8666666666663</v>
      </c>
      <c r="S49" s="359">
        <f>ROUNDUP(SUM(O49),2)</f>
        <v>2236.17</v>
      </c>
      <c r="T49" s="331">
        <v>88</v>
      </c>
      <c r="U49" s="324">
        <f t="shared" ref="U49" si="340">T48-T49</f>
        <v>49</v>
      </c>
      <c r="V49" s="319">
        <v>4577.84</v>
      </c>
      <c r="W49" s="319">
        <f t="shared" si="307"/>
        <v>2288.92</v>
      </c>
      <c r="AE49" s="312">
        <f t="shared" ref="AE49" si="341">A49</f>
        <v>48</v>
      </c>
      <c r="AF49" s="319">
        <f t="shared" ref="AF49" si="342">S49</f>
        <v>2236.17</v>
      </c>
      <c r="AG49" s="312">
        <f t="shared" ref="AG49" si="343">T49</f>
        <v>88</v>
      </c>
    </row>
    <row r="50" spans="1:33">
      <c r="A50" s="312">
        <f t="shared" si="119"/>
        <v>49</v>
      </c>
      <c r="B50" s="313">
        <f t="shared" si="240"/>
        <v>43052</v>
      </c>
      <c r="C50" s="312">
        <f>舟賽記錄!Q1362</f>
        <v>2</v>
      </c>
      <c r="D50" s="312">
        <f>舟賽記錄!R1362</f>
        <v>64486</v>
      </c>
      <c r="E50" s="312">
        <f>舟賽記錄!P1362</f>
        <v>30</v>
      </c>
      <c r="F50" s="312">
        <v>23</v>
      </c>
      <c r="G50" s="312">
        <v>7</v>
      </c>
      <c r="H50" s="312">
        <f t="shared" ref="H50" si="344">E50-F50-G50</f>
        <v>0</v>
      </c>
      <c r="I50" s="314">
        <f>28/E50</f>
        <v>0.93333333333333335</v>
      </c>
      <c r="J50" s="312">
        <f>舟賽記錄!S1362</f>
        <v>598</v>
      </c>
      <c r="K50" s="310">
        <f t="shared" ref="K50" si="345">D50/E50</f>
        <v>2149.5333333333333</v>
      </c>
      <c r="L50" s="310">
        <f>VLOOKUP(C50,查表!$C$2:$D$8,2)</f>
        <v>38</v>
      </c>
      <c r="M50" s="310">
        <f>VLOOKUP(E50,查表!$A$2:$B$11,2)</f>
        <v>100</v>
      </c>
      <c r="N50" s="310">
        <f t="shared" ref="N50" si="346">-(J50/E50)</f>
        <v>-19.933333333333334</v>
      </c>
      <c r="O50" s="419">
        <f t="shared" ref="O50" si="347">SUM(K50:N50)</f>
        <v>2267.6</v>
      </c>
      <c r="P50" s="420">
        <f t="shared" ref="P50" si="348">O49</f>
        <v>2236.166666666667</v>
      </c>
      <c r="Q50" s="326">
        <f t="shared" ref="Q50" si="349">P49</f>
        <v>2144.9666666666667</v>
      </c>
      <c r="R50" s="323">
        <f t="shared" ref="R50" si="350">Q49</f>
        <v>2111.9655172413791</v>
      </c>
      <c r="S50" s="359">
        <f>ROUNDUP(SUM(O50,P50),2)</f>
        <v>4503.7700000000004</v>
      </c>
      <c r="T50" s="336">
        <v>73</v>
      </c>
      <c r="U50" s="324">
        <f t="shared" ref="U50" si="351">T49-T50</f>
        <v>15</v>
      </c>
      <c r="V50" s="319">
        <v>4578.84</v>
      </c>
      <c r="W50" s="319">
        <f t="shared" si="307"/>
        <v>2289.42</v>
      </c>
      <c r="AE50" s="312">
        <f t="shared" ref="AE50" si="352">A50</f>
        <v>49</v>
      </c>
      <c r="AF50" s="319">
        <f t="shared" ref="AF50" si="353">S50</f>
        <v>4503.7700000000004</v>
      </c>
      <c r="AG50" s="312">
        <f t="shared" ref="AG50" si="354">T50</f>
        <v>73</v>
      </c>
    </row>
    <row r="51" spans="1:33">
      <c r="A51" s="312">
        <f t="shared" si="119"/>
        <v>50</v>
      </c>
      <c r="B51" s="313">
        <f t="shared" si="240"/>
        <v>43059</v>
      </c>
      <c r="C51" s="312">
        <f>舟賽記錄!Q1392</f>
        <v>1</v>
      </c>
      <c r="D51" s="312">
        <f>舟賽記錄!R1392</f>
        <v>63974</v>
      </c>
      <c r="E51" s="312">
        <f>舟賽記錄!P1392</f>
        <v>30</v>
      </c>
      <c r="F51" s="312">
        <v>23</v>
      </c>
      <c r="G51" s="312">
        <v>7</v>
      </c>
      <c r="H51" s="312">
        <f t="shared" ref="H51" si="355">E51-F51-G51</f>
        <v>0</v>
      </c>
      <c r="I51" s="314">
        <f>30/E51</f>
        <v>1</v>
      </c>
      <c r="J51" s="312">
        <f>舟賽記錄!S1392</f>
        <v>784</v>
      </c>
      <c r="K51" s="310">
        <f t="shared" ref="K51" si="356">D51/E51</f>
        <v>2132.4666666666667</v>
      </c>
      <c r="L51" s="310">
        <f>VLOOKUP(C51,查表!$C$2:$D$8,2)</f>
        <v>50</v>
      </c>
      <c r="M51" s="310">
        <f>VLOOKUP(E51,查表!$A$2:$B$11,2)</f>
        <v>100</v>
      </c>
      <c r="N51" s="310">
        <f t="shared" ref="N51" si="357">-(J51/E51)</f>
        <v>-26.133333333333333</v>
      </c>
      <c r="O51" s="422">
        <f t="shared" ref="O51" si="358">SUM(K51:N51)</f>
        <v>2256.3333333333335</v>
      </c>
      <c r="P51" s="400">
        <f t="shared" ref="P51" si="359">O50</f>
        <v>2267.6</v>
      </c>
      <c r="Q51" s="421">
        <f t="shared" ref="Q51" si="360">P50</f>
        <v>2236.166666666667</v>
      </c>
      <c r="R51" s="383">
        <f t="shared" ref="R51" si="361">Q50</f>
        <v>2144.9666666666667</v>
      </c>
      <c r="S51" s="359">
        <f>ROUND(SUM(O51,P51),2)</f>
        <v>4523.93</v>
      </c>
      <c r="T51" s="331">
        <v>74</v>
      </c>
      <c r="U51" s="320">
        <f t="shared" ref="U51" si="362">T50-T51</f>
        <v>-1</v>
      </c>
      <c r="V51" s="319">
        <v>4580.26</v>
      </c>
      <c r="W51" s="319">
        <f t="shared" ref="W51" si="363">V51/2</f>
        <v>2290.13</v>
      </c>
      <c r="AE51" s="312">
        <f t="shared" ref="AE51" si="364">A51</f>
        <v>50</v>
      </c>
      <c r="AF51" s="319">
        <f t="shared" ref="AF51" si="365">S51</f>
        <v>4523.93</v>
      </c>
      <c r="AG51" s="312">
        <f t="shared" ref="AG51" si="366">T51</f>
        <v>74</v>
      </c>
    </row>
    <row r="52" spans="1:33">
      <c r="A52" s="312">
        <f t="shared" si="119"/>
        <v>51</v>
      </c>
      <c r="B52" s="313">
        <f t="shared" si="240"/>
        <v>43066</v>
      </c>
      <c r="C52" s="312">
        <f>舟賽記錄!Q1422</f>
        <v>2</v>
      </c>
      <c r="D52" s="312">
        <f>舟賽記錄!R1422</f>
        <v>62110</v>
      </c>
      <c r="E52" s="312">
        <f>舟賽記錄!P1422</f>
        <v>30</v>
      </c>
      <c r="F52" s="312">
        <v>22</v>
      </c>
      <c r="G52" s="312">
        <v>5</v>
      </c>
      <c r="H52" s="312">
        <f t="shared" ref="H52" si="367">E52-F52-G52</f>
        <v>3</v>
      </c>
      <c r="I52" s="314">
        <f>30/E52</f>
        <v>1</v>
      </c>
      <c r="J52" s="312">
        <f>舟賽記錄!S1422</f>
        <v>698</v>
      </c>
      <c r="K52" s="310">
        <f t="shared" ref="K52" si="368">D52/E52</f>
        <v>2070.3333333333335</v>
      </c>
      <c r="L52" s="310">
        <f>VLOOKUP(C52,查表!$C$2:$D$8,2)</f>
        <v>38</v>
      </c>
      <c r="M52" s="310">
        <f>VLOOKUP(E52,查表!$A$2:$B$11,2)</f>
        <v>100</v>
      </c>
      <c r="N52" s="310">
        <f t="shared" ref="N52" si="369">-(J52/E52)</f>
        <v>-23.266666666666666</v>
      </c>
      <c r="O52" s="23">
        <f t="shared" ref="O52" si="370">SUM(K52:N52)</f>
        <v>2185.0666666666666</v>
      </c>
      <c r="P52" s="427">
        <f t="shared" ref="P52" si="371">O51</f>
        <v>2256.3333333333335</v>
      </c>
      <c r="Q52" s="428">
        <f t="shared" ref="Q52" si="372">P51</f>
        <v>2267.6</v>
      </c>
      <c r="R52" s="421">
        <f t="shared" ref="R52" si="373">Q51</f>
        <v>2236.166666666667</v>
      </c>
      <c r="S52" s="359">
        <f>ROUND(SUM(P52,Q52),2)</f>
        <v>4523.93</v>
      </c>
      <c r="T52" s="336">
        <v>86</v>
      </c>
      <c r="U52" s="320">
        <f t="shared" ref="U52" si="374">T51-T52</f>
        <v>-12</v>
      </c>
      <c r="V52" s="319">
        <v>4592.47</v>
      </c>
      <c r="W52" s="319">
        <f t="shared" ref="W52" si="375">V52/2</f>
        <v>2296.2350000000001</v>
      </c>
      <c r="X52" s="4" t="s">
        <v>978</v>
      </c>
      <c r="AE52" s="312">
        <f t="shared" ref="AE52" si="376">A52</f>
        <v>51</v>
      </c>
      <c r="AF52" s="319">
        <f t="shared" ref="AF52" si="377">S52</f>
        <v>4523.93</v>
      </c>
      <c r="AG52" s="312">
        <f t="shared" ref="AG52" si="378">T52</f>
        <v>86</v>
      </c>
    </row>
    <row r="53" spans="1:33">
      <c r="A53" s="312">
        <f t="shared" si="119"/>
        <v>52</v>
      </c>
      <c r="B53" s="313">
        <f t="shared" si="240"/>
        <v>43073</v>
      </c>
      <c r="C53" s="312">
        <f>舟賽記錄!Q1452</f>
        <v>1</v>
      </c>
      <c r="D53" s="312">
        <f>舟賽記錄!R1452</f>
        <v>62069</v>
      </c>
      <c r="E53" s="312">
        <f>舟賽記錄!P1452</f>
        <v>29</v>
      </c>
      <c r="F53" s="312">
        <v>20</v>
      </c>
      <c r="G53" s="312">
        <v>4</v>
      </c>
      <c r="H53" s="312">
        <f t="shared" ref="H53" si="379">E53-F53-G53</f>
        <v>5</v>
      </c>
      <c r="I53" s="314">
        <f>25/E53</f>
        <v>0.86206896551724133</v>
      </c>
      <c r="J53" s="312">
        <f>舟賽記錄!S1452</f>
        <v>1004</v>
      </c>
      <c r="K53" s="310">
        <f t="shared" ref="K53" si="380">D53/E53</f>
        <v>2140.3103448275861</v>
      </c>
      <c r="L53" s="310">
        <f>VLOOKUP(C53,查表!$C$2:$D$8,2)</f>
        <v>50</v>
      </c>
      <c r="M53" s="310">
        <f>VLOOKUP(E53,查表!$A$2:$B$11,2)</f>
        <v>91</v>
      </c>
      <c r="N53" s="310">
        <f t="shared" ref="N53" si="381">-(J53/E53)</f>
        <v>-34.620689655172413</v>
      </c>
      <c r="O53" s="322">
        <f t="shared" ref="O53" si="382">SUM(K53:N53)</f>
        <v>2246.6896551724135</v>
      </c>
      <c r="P53" s="323">
        <f t="shared" ref="P53" si="383">O52</f>
        <v>2185.0666666666666</v>
      </c>
      <c r="Q53" s="316">
        <f t="shared" ref="Q53" si="384">P52</f>
        <v>2256.3333333333335</v>
      </c>
      <c r="R53" s="317">
        <f t="shared" ref="R53" si="385">Q52</f>
        <v>2267.6</v>
      </c>
      <c r="S53" s="359">
        <f>ROUND(SUM(Q53,R53),2)</f>
        <v>4523.93</v>
      </c>
      <c r="T53" s="331">
        <v>86</v>
      </c>
      <c r="U53" s="51" t="s">
        <v>964</v>
      </c>
      <c r="V53" s="319">
        <v>4592.47</v>
      </c>
      <c r="W53" s="319">
        <f t="shared" ref="W53" si="386">V53/2</f>
        <v>2296.2350000000001</v>
      </c>
      <c r="X53" s="4" t="s">
        <v>978</v>
      </c>
      <c r="AE53" s="312">
        <f t="shared" ref="AE53" si="387">A53</f>
        <v>52</v>
      </c>
      <c r="AF53" s="319">
        <f t="shared" ref="AF53" si="388">S53</f>
        <v>4523.93</v>
      </c>
      <c r="AG53" s="312">
        <f t="shared" ref="AG53" si="389">T53</f>
        <v>86</v>
      </c>
    </row>
    <row r="54" spans="1:33">
      <c r="A54" s="312">
        <f t="shared" si="119"/>
        <v>53</v>
      </c>
      <c r="B54" s="313">
        <f t="shared" si="240"/>
        <v>43080</v>
      </c>
      <c r="C54" s="312">
        <f>舟賽記錄!Q1481</f>
        <v>2</v>
      </c>
      <c r="D54" s="312">
        <f>舟賽記錄!R1481</f>
        <v>64337</v>
      </c>
      <c r="E54" s="312">
        <f>舟賽記錄!P1481</f>
        <v>30</v>
      </c>
      <c r="F54" s="312">
        <v>20</v>
      </c>
      <c r="G54" s="312">
        <v>4</v>
      </c>
      <c r="H54" s="312">
        <f t="shared" ref="H54" si="390">E54-F54-G54</f>
        <v>6</v>
      </c>
      <c r="I54" s="314">
        <f>25/E54</f>
        <v>0.83333333333333337</v>
      </c>
      <c r="J54" s="312">
        <f>舟賽記錄!S1481</f>
        <v>840</v>
      </c>
      <c r="K54" s="310">
        <f t="shared" ref="K54" si="391">D54/E54</f>
        <v>2144.5666666666666</v>
      </c>
      <c r="L54" s="310">
        <f>VLOOKUP(C54,查表!$C$2:$D$8,2)</f>
        <v>38</v>
      </c>
      <c r="M54" s="310">
        <f>VLOOKUP(E54,查表!$A$2:$B$11,2)</f>
        <v>100</v>
      </c>
      <c r="N54" s="310">
        <f t="shared" ref="N54" si="392">-(J54/E54)</f>
        <v>-28</v>
      </c>
      <c r="O54" s="418">
        <f t="shared" ref="O54" si="393">SUM(K54:N54)</f>
        <v>2254.5666666666666</v>
      </c>
      <c r="P54" s="326">
        <f t="shared" ref="P54" si="394">O53</f>
        <v>2246.6896551724135</v>
      </c>
      <c r="Q54" s="323">
        <f t="shared" ref="Q54" si="395">P53</f>
        <v>2185.0666666666666</v>
      </c>
      <c r="R54" s="316">
        <f t="shared" ref="R54" si="396">Q53</f>
        <v>2256.3333333333335</v>
      </c>
      <c r="S54" s="359">
        <f>ROUND(SUM(O54),2)</f>
        <v>2254.5700000000002</v>
      </c>
      <c r="T54" s="336">
        <v>70</v>
      </c>
      <c r="U54" s="324">
        <f t="shared" ref="U54:U60" si="397">T53-T54</f>
        <v>16</v>
      </c>
      <c r="V54" s="319">
        <v>2297.4699999999998</v>
      </c>
      <c r="W54" s="319">
        <f>V54</f>
        <v>2297.4699999999998</v>
      </c>
      <c r="X54" s="4" t="s">
        <v>978</v>
      </c>
      <c r="AE54" s="312">
        <f t="shared" ref="AE54" si="398">A54</f>
        <v>53</v>
      </c>
      <c r="AF54" s="319">
        <f t="shared" ref="AF54" si="399">S54</f>
        <v>2254.5700000000002</v>
      </c>
      <c r="AG54" s="312">
        <f t="shared" ref="AG54" si="400">T54</f>
        <v>70</v>
      </c>
    </row>
    <row r="55" spans="1:33">
      <c r="A55" s="312">
        <f t="shared" si="119"/>
        <v>54</v>
      </c>
      <c r="B55" s="313">
        <f t="shared" si="240"/>
        <v>43087</v>
      </c>
      <c r="C55" s="312">
        <f>舟賽記錄!Q1511</f>
        <v>2</v>
      </c>
      <c r="D55" s="312">
        <f>舟賽記錄!R1511</f>
        <v>64361</v>
      </c>
      <c r="E55" s="312">
        <f>舟賽記錄!P1511</f>
        <v>30</v>
      </c>
      <c r="F55" s="312">
        <v>20</v>
      </c>
      <c r="G55" s="312">
        <v>4</v>
      </c>
      <c r="H55" s="312">
        <f t="shared" ref="H55" si="401">E55-F55-G55</f>
        <v>6</v>
      </c>
      <c r="I55" s="314">
        <f>30/E55</f>
        <v>1</v>
      </c>
      <c r="J55" s="312">
        <f>舟賽記錄!S1511</f>
        <v>902</v>
      </c>
      <c r="K55" s="310">
        <f t="shared" ref="K55" si="402">D55/E55</f>
        <v>2145.3666666666668</v>
      </c>
      <c r="L55" s="310">
        <f>VLOOKUP(C55,查表!$C$2:$D$8,2)</f>
        <v>38</v>
      </c>
      <c r="M55" s="310">
        <f>VLOOKUP(E55,查表!$A$2:$B$11,2)</f>
        <v>100</v>
      </c>
      <c r="N55" s="310">
        <f t="shared" ref="N55" si="403">-(J55/E55)</f>
        <v>-30.066666666666666</v>
      </c>
      <c r="O55" s="419">
        <f t="shared" ref="O55" si="404">SUM(K55:N55)</f>
        <v>2253.3000000000002</v>
      </c>
      <c r="P55" s="420">
        <f t="shared" ref="P55" si="405">O54</f>
        <v>2254.5666666666666</v>
      </c>
      <c r="Q55" s="326">
        <f t="shared" ref="Q55" si="406">P54</f>
        <v>2246.6896551724135</v>
      </c>
      <c r="R55" s="323">
        <f t="shared" ref="R55" si="407">Q54</f>
        <v>2185.0666666666666</v>
      </c>
      <c r="S55" s="359">
        <f>ROUND(SUM(O55,P55),2)</f>
        <v>4507.87</v>
      </c>
      <c r="T55" s="331">
        <v>64</v>
      </c>
      <c r="U55" s="324">
        <f t="shared" si="397"/>
        <v>6</v>
      </c>
      <c r="V55" s="319">
        <v>4590.46</v>
      </c>
      <c r="W55" s="319">
        <f t="shared" ref="W55:W59" si="408">V55/2</f>
        <v>2295.23</v>
      </c>
      <c r="X55" s="4" t="s">
        <v>998</v>
      </c>
      <c r="AE55" s="312">
        <f t="shared" ref="AE55" si="409">A55</f>
        <v>54</v>
      </c>
      <c r="AF55" s="319">
        <f t="shared" ref="AF55" si="410">S55</f>
        <v>4507.87</v>
      </c>
      <c r="AG55" s="312">
        <f t="shared" ref="AG55" si="411">T55</f>
        <v>64</v>
      </c>
    </row>
    <row r="56" spans="1:33">
      <c r="A56" s="312">
        <f t="shared" si="119"/>
        <v>55</v>
      </c>
      <c r="B56" s="313">
        <f t="shared" si="240"/>
        <v>43094</v>
      </c>
      <c r="C56" s="312">
        <f>舟賽記錄!Q1541</f>
        <v>1</v>
      </c>
      <c r="D56" s="312">
        <f>舟賽記錄!R1541</f>
        <v>62482</v>
      </c>
      <c r="E56" s="312">
        <f>舟賽記錄!P1541</f>
        <v>29</v>
      </c>
      <c r="F56" s="312">
        <v>19</v>
      </c>
      <c r="G56" s="312">
        <v>4</v>
      </c>
      <c r="H56" s="312">
        <f t="shared" ref="H56" si="412">E56-F56-G56</f>
        <v>6</v>
      </c>
      <c r="I56" s="314">
        <f>29/E56</f>
        <v>1</v>
      </c>
      <c r="J56" s="312">
        <f>舟賽記錄!S1541</f>
        <v>910</v>
      </c>
      <c r="K56" s="310">
        <f t="shared" ref="K56" si="413">D56/E56</f>
        <v>2154.5517241379312</v>
      </c>
      <c r="L56" s="310">
        <f>VLOOKUP(C56,查表!$C$2:$D$8,2)</f>
        <v>50</v>
      </c>
      <c r="M56" s="310">
        <f>VLOOKUP(E56,查表!$A$2:$B$11,2)</f>
        <v>91</v>
      </c>
      <c r="N56" s="310">
        <f t="shared" ref="N56" si="414">-(J56/E56)</f>
        <v>-31.379310344827587</v>
      </c>
      <c r="O56" s="422">
        <f t="shared" ref="O56" si="415">SUM(K56:N56)</f>
        <v>2264.1724137931037</v>
      </c>
      <c r="P56" s="434">
        <f t="shared" ref="P56" si="416">O55</f>
        <v>2253.3000000000002</v>
      </c>
      <c r="Q56" s="420">
        <f t="shared" ref="Q56" si="417">P55</f>
        <v>2254.5666666666666</v>
      </c>
      <c r="R56" s="383">
        <f t="shared" ref="R56" si="418">Q55</f>
        <v>2246.6896551724135</v>
      </c>
      <c r="S56" s="359">
        <f>ROUND(SUM(O56,Q56),2)</f>
        <v>4518.74</v>
      </c>
      <c r="T56" s="336">
        <v>79</v>
      </c>
      <c r="U56" s="42">
        <f t="shared" si="397"/>
        <v>-15</v>
      </c>
      <c r="V56" s="319">
        <v>4590.46</v>
      </c>
      <c r="W56" s="319">
        <f t="shared" si="408"/>
        <v>2295.23</v>
      </c>
      <c r="X56" s="4" t="s">
        <v>998</v>
      </c>
      <c r="AE56" s="312">
        <f t="shared" ref="AE56" si="419">A56</f>
        <v>55</v>
      </c>
      <c r="AF56" s="319">
        <f t="shared" ref="AF56" si="420">S56</f>
        <v>4518.74</v>
      </c>
      <c r="AG56" s="312">
        <f t="shared" ref="AG56" si="421">T56</f>
        <v>79</v>
      </c>
    </row>
    <row r="57" spans="1:33">
      <c r="A57" s="312">
        <f t="shared" si="119"/>
        <v>56</v>
      </c>
      <c r="B57" s="313">
        <f t="shared" si="240"/>
        <v>43101</v>
      </c>
      <c r="C57" s="312">
        <f>舟賽記錄!Q1570</f>
        <v>3</v>
      </c>
      <c r="D57" s="312">
        <f>舟賽記錄!R1570</f>
        <v>64385</v>
      </c>
      <c r="E57" s="312">
        <f>舟賽記錄!P1570</f>
        <v>30</v>
      </c>
      <c r="F57" s="312">
        <v>23</v>
      </c>
      <c r="G57" s="312">
        <v>7</v>
      </c>
      <c r="H57" s="312">
        <f t="shared" ref="H57" si="422">E57-F57-G57</f>
        <v>0</v>
      </c>
      <c r="I57" s="314">
        <f>30/E57</f>
        <v>1</v>
      </c>
      <c r="J57" s="312">
        <f>舟賽記錄!S1570</f>
        <v>1078</v>
      </c>
      <c r="K57" s="310">
        <f t="shared" ref="K57" si="423">D57/E57</f>
        <v>2146.1666666666665</v>
      </c>
      <c r="L57" s="310">
        <f>VLOOKUP(C57,查表!$C$2:$D$8,2)</f>
        <v>30</v>
      </c>
      <c r="M57" s="310">
        <f>VLOOKUP(E57,查表!$A$2:$B$11,2)</f>
        <v>100</v>
      </c>
      <c r="N57" s="310">
        <f t="shared" ref="N57" si="424">-(J57/E57)</f>
        <v>-35.93333333333333</v>
      </c>
      <c r="O57" s="23">
        <f t="shared" ref="O57" si="425">SUM(K57:N57)</f>
        <v>2240.2333333333331</v>
      </c>
      <c r="P57" s="427">
        <f t="shared" ref="P57" si="426">O56</f>
        <v>2264.1724137931037</v>
      </c>
      <c r="Q57" s="435">
        <f t="shared" ref="Q57" si="427">P56</f>
        <v>2253.3000000000002</v>
      </c>
      <c r="R57" s="420">
        <f t="shared" ref="R57" si="428">Q56</f>
        <v>2254.5666666666666</v>
      </c>
      <c r="S57" s="359">
        <f>ROUND(SUM(P57,R57),2)</f>
        <v>4518.74</v>
      </c>
      <c r="T57" s="331">
        <v>96</v>
      </c>
      <c r="U57" s="42">
        <f t="shared" si="397"/>
        <v>-17</v>
      </c>
      <c r="V57" s="319">
        <v>4597.17</v>
      </c>
      <c r="W57" s="319">
        <f t="shared" si="408"/>
        <v>2298.585</v>
      </c>
      <c r="X57" s="4" t="s">
        <v>999</v>
      </c>
      <c r="AE57" s="312">
        <f t="shared" ref="AE57" si="429">A57</f>
        <v>56</v>
      </c>
      <c r="AF57" s="319">
        <f t="shared" ref="AF57" si="430">S57</f>
        <v>4518.74</v>
      </c>
      <c r="AG57" s="312">
        <f t="shared" ref="AG57" si="431">T57</f>
        <v>96</v>
      </c>
    </row>
    <row r="58" spans="1:33">
      <c r="A58" s="312">
        <f t="shared" si="119"/>
        <v>57</v>
      </c>
      <c r="B58" s="313">
        <f t="shared" si="240"/>
        <v>43108</v>
      </c>
      <c r="C58" s="312">
        <f>舟賽記錄!Q1600</f>
        <v>2</v>
      </c>
      <c r="D58" s="312">
        <f>舟賽記錄!R1600</f>
        <v>63305</v>
      </c>
      <c r="E58" s="312">
        <f>舟賽記錄!P1600</f>
        <v>30</v>
      </c>
      <c r="F58" s="312">
        <v>23</v>
      </c>
      <c r="G58" s="312">
        <v>7</v>
      </c>
      <c r="H58" s="312">
        <f t="shared" ref="H58" si="432">E58-F58-G58</f>
        <v>0</v>
      </c>
      <c r="I58" s="314">
        <f>30/E58</f>
        <v>1</v>
      </c>
      <c r="J58" s="312">
        <f>舟賽記錄!S1600</f>
        <v>1561</v>
      </c>
      <c r="K58" s="310">
        <f t="shared" ref="K58" si="433">D58/E58</f>
        <v>2110.1666666666665</v>
      </c>
      <c r="L58" s="310">
        <f>VLOOKUP(C58,查表!$C$2:$D$8,2)</f>
        <v>38</v>
      </c>
      <c r="M58" s="310">
        <f>VLOOKUP(E58,查表!$A$2:$B$11,2)</f>
        <v>100</v>
      </c>
      <c r="N58" s="310">
        <f t="shared" ref="N58" si="434">-(J58/E58)</f>
        <v>-52.033333333333331</v>
      </c>
      <c r="O58" s="322">
        <f t="shared" ref="O58" si="435">SUM(K58:N58)</f>
        <v>2196.1333333333332</v>
      </c>
      <c r="P58" s="441">
        <f t="shared" ref="P58" si="436">O57</f>
        <v>2240.2333333333331</v>
      </c>
      <c r="Q58" s="316">
        <f t="shared" ref="Q58" si="437">P57</f>
        <v>2264.1724137931037</v>
      </c>
      <c r="R58" s="428">
        <f t="shared" ref="R58" si="438">Q57</f>
        <v>2253.3000000000002</v>
      </c>
      <c r="S58" s="359">
        <f>ROUND(SUM(P58,R58),2)</f>
        <v>4493.53</v>
      </c>
      <c r="T58" s="336">
        <v>95</v>
      </c>
      <c r="U58" s="324">
        <f t="shared" si="397"/>
        <v>1</v>
      </c>
      <c r="V58" s="319">
        <v>4597.17</v>
      </c>
      <c r="W58" s="319">
        <f t="shared" si="408"/>
        <v>2298.585</v>
      </c>
      <c r="X58" s="4" t="s">
        <v>999</v>
      </c>
      <c r="AE58" s="312">
        <f t="shared" ref="AE58" si="439">A58</f>
        <v>57</v>
      </c>
      <c r="AF58" s="319">
        <f t="shared" ref="AF58" si="440">S58</f>
        <v>4493.53</v>
      </c>
      <c r="AG58" s="312">
        <f t="shared" ref="AG58" si="441">T58</f>
        <v>95</v>
      </c>
    </row>
    <row r="59" spans="1:33">
      <c r="A59" s="312">
        <f t="shared" si="119"/>
        <v>58</v>
      </c>
      <c r="B59" s="313">
        <f t="shared" si="240"/>
        <v>43115</v>
      </c>
      <c r="C59" s="312">
        <f>舟賽記錄!Q1630</f>
        <v>3</v>
      </c>
      <c r="D59" s="312">
        <f>舟賽記錄!R1630</f>
        <v>61140</v>
      </c>
      <c r="E59" s="312">
        <f>舟賽記錄!P1630</f>
        <v>29</v>
      </c>
      <c r="F59" s="312">
        <v>19</v>
      </c>
      <c r="G59" s="312">
        <v>6</v>
      </c>
      <c r="H59" s="312">
        <f t="shared" ref="H59" si="442">E59-F59-G59</f>
        <v>4</v>
      </c>
      <c r="I59" s="314">
        <f>26/E59</f>
        <v>0.89655172413793105</v>
      </c>
      <c r="J59" s="312">
        <f>舟賽記錄!S1630</f>
        <v>1078</v>
      </c>
      <c r="K59" s="310">
        <f t="shared" ref="K59" si="443">D59/E59</f>
        <v>2108.2758620689656</v>
      </c>
      <c r="L59" s="310">
        <f>VLOOKUP(C59,查表!$C$2:$D$8,2)</f>
        <v>30</v>
      </c>
      <c r="M59" s="310">
        <f>VLOOKUP(E59,查表!$A$2:$B$11,2)</f>
        <v>91</v>
      </c>
      <c r="N59" s="310">
        <f t="shared" ref="N59" si="444">-(J59/E59)</f>
        <v>-37.172413793103445</v>
      </c>
      <c r="O59" s="418">
        <f t="shared" ref="O59" si="445">SUM(K59:N59)</f>
        <v>2192.1034482758623</v>
      </c>
      <c r="P59" s="326">
        <f t="shared" ref="P59" si="446">O58</f>
        <v>2196.1333333333332</v>
      </c>
      <c r="Q59" s="323">
        <f t="shared" ref="Q59" si="447">P58</f>
        <v>2240.2333333333331</v>
      </c>
      <c r="R59" s="316">
        <f t="shared" ref="R59" si="448">Q58</f>
        <v>2264.1724137931037</v>
      </c>
      <c r="S59" s="359">
        <f>ROUND(SUM(O59),2)</f>
        <v>2192.1</v>
      </c>
      <c r="T59" s="331">
        <v>239</v>
      </c>
      <c r="U59" s="42">
        <f t="shared" si="397"/>
        <v>-144</v>
      </c>
      <c r="V59" s="319">
        <v>4597.17</v>
      </c>
      <c r="W59" s="319">
        <f t="shared" si="408"/>
        <v>2298.585</v>
      </c>
      <c r="X59" s="4" t="s">
        <v>999</v>
      </c>
      <c r="AE59" s="312">
        <f t="shared" ref="AE59" si="449">A59</f>
        <v>58</v>
      </c>
      <c r="AF59" s="319">
        <f t="shared" ref="AF59" si="450">S59</f>
        <v>2192.1</v>
      </c>
      <c r="AG59" s="312">
        <f t="shared" ref="AG59" si="451">T59</f>
        <v>239</v>
      </c>
    </row>
    <row r="60" spans="1:33">
      <c r="A60" s="312">
        <f t="shared" si="119"/>
        <v>59</v>
      </c>
      <c r="B60" s="313">
        <f t="shared" si="240"/>
        <v>43122</v>
      </c>
      <c r="C60" s="312">
        <f>舟賽記錄!Q1659</f>
        <v>4</v>
      </c>
      <c r="D60" s="312">
        <f>舟賽記錄!R1659</f>
        <v>64663</v>
      </c>
      <c r="E60" s="312">
        <f>舟賽記錄!P1659</f>
        <v>30</v>
      </c>
      <c r="F60" s="312">
        <v>18</v>
      </c>
      <c r="G60" s="312">
        <v>5</v>
      </c>
      <c r="H60" s="312">
        <f t="shared" ref="H60" si="452">E60-F60-G60</f>
        <v>7</v>
      </c>
      <c r="I60" s="314">
        <f>26/E60</f>
        <v>0.8666666666666667</v>
      </c>
      <c r="J60" s="312">
        <f>舟賽記錄!S1659</f>
        <v>1089</v>
      </c>
      <c r="K60" s="310">
        <f t="shared" ref="K60" si="453">D60/E60</f>
        <v>2155.4333333333334</v>
      </c>
      <c r="L60" s="310">
        <f>VLOOKUP(C60,查表!$C$2:$D$8,2)</f>
        <v>25</v>
      </c>
      <c r="M60" s="310">
        <f>VLOOKUP(E60,查表!$A$2:$B$11,2)</f>
        <v>100</v>
      </c>
      <c r="N60" s="310">
        <f t="shared" ref="N60" si="454">-(J60/E60)</f>
        <v>-36.299999999999997</v>
      </c>
      <c r="O60" s="419">
        <f t="shared" ref="O60" si="455">SUM(K60:N60)</f>
        <v>2244.1333333333332</v>
      </c>
      <c r="P60" s="420">
        <f t="shared" ref="P60" si="456">O59</f>
        <v>2192.1034482758623</v>
      </c>
      <c r="Q60" s="326">
        <f t="shared" ref="Q60" si="457">P59</f>
        <v>2196.1333333333332</v>
      </c>
      <c r="R60" s="323">
        <f t="shared" ref="R60" si="458">Q59</f>
        <v>2240.2333333333331</v>
      </c>
      <c r="S60" s="359">
        <f>ROUND(SUM(O60,P60),2)</f>
        <v>4436.24</v>
      </c>
      <c r="T60" s="336">
        <v>148</v>
      </c>
      <c r="U60" s="324">
        <f t="shared" si="397"/>
        <v>91</v>
      </c>
      <c r="V60" s="319">
        <v>4597.97</v>
      </c>
      <c r="W60" s="319">
        <f>V60/2</f>
        <v>2298.9850000000001</v>
      </c>
      <c r="X60" s="4" t="s">
        <v>978</v>
      </c>
      <c r="AE60" s="312">
        <f t="shared" ref="AE60" si="459">A60</f>
        <v>59</v>
      </c>
      <c r="AF60" s="319">
        <f t="shared" ref="AF60" si="460">S60</f>
        <v>4436.24</v>
      </c>
      <c r="AG60" s="312">
        <f t="shared" ref="AG60" si="461">T60</f>
        <v>148</v>
      </c>
    </row>
    <row r="61" spans="1:33">
      <c r="A61" s="312">
        <f t="shared" si="119"/>
        <v>60</v>
      </c>
      <c r="B61" s="313">
        <f t="shared" si="240"/>
        <v>43129</v>
      </c>
      <c r="C61" s="312">
        <f>舟賽記錄!Q1689</f>
        <v>6</v>
      </c>
      <c r="D61" s="312">
        <f>舟賽記錄!R1689</f>
        <v>62640</v>
      </c>
      <c r="E61" s="312">
        <f>舟賽記錄!P1689</f>
        <v>30</v>
      </c>
      <c r="F61" s="312">
        <v>22</v>
      </c>
      <c r="G61" s="312">
        <v>7</v>
      </c>
      <c r="H61" s="312">
        <f t="shared" ref="H61" si="462">E61-F61-G61</f>
        <v>1</v>
      </c>
      <c r="I61" s="314">
        <f>29/E61</f>
        <v>0.96666666666666667</v>
      </c>
      <c r="J61" s="312">
        <f>舟賽記錄!S1689</f>
        <v>979</v>
      </c>
      <c r="K61" s="310">
        <f t="shared" ref="K61" si="463">D61/E61</f>
        <v>2088</v>
      </c>
      <c r="L61" s="310">
        <f>VLOOKUP(C61,查表!$C$2:$D$8,2)</f>
        <v>15</v>
      </c>
      <c r="M61" s="310">
        <f>VLOOKUP(E61,查表!$A$2:$B$11,2)</f>
        <v>100</v>
      </c>
      <c r="N61" s="310">
        <f t="shared" ref="N61" si="464">-(J61/E61)</f>
        <v>-32.633333333333333</v>
      </c>
      <c r="O61" s="448">
        <f t="shared" ref="O61" si="465">SUM(K61:N61)</f>
        <v>2170.3666666666668</v>
      </c>
      <c r="P61" s="400">
        <f t="shared" ref="P61" si="466">O60</f>
        <v>2244.1333333333332</v>
      </c>
      <c r="Q61" s="420">
        <f t="shared" ref="Q61" si="467">P60</f>
        <v>2192.1034482758623</v>
      </c>
      <c r="R61" s="383">
        <f t="shared" ref="R61" si="468">Q60</f>
        <v>2196.1333333333332</v>
      </c>
      <c r="S61" s="359">
        <f>ROUND(SUM(Q61,P61),2)</f>
        <v>4436.24</v>
      </c>
      <c r="T61" s="331">
        <v>175</v>
      </c>
      <c r="U61" s="42">
        <f t="shared" ref="U61" si="469">T60-T61</f>
        <v>-27</v>
      </c>
      <c r="V61" s="319">
        <v>4597.97</v>
      </c>
      <c r="W61" s="319">
        <f>V61/2</f>
        <v>2298.9850000000001</v>
      </c>
      <c r="X61" s="4" t="s">
        <v>978</v>
      </c>
      <c r="AE61" s="312">
        <f t="shared" ref="AE61" si="470">A61</f>
        <v>60</v>
      </c>
      <c r="AF61" s="319">
        <f t="shared" ref="AF61" si="471">S61</f>
        <v>4436.24</v>
      </c>
      <c r="AG61" s="312">
        <f t="shared" ref="AG61" si="472">T61</f>
        <v>175</v>
      </c>
    </row>
    <row r="62" spans="1:33">
      <c r="A62" s="312">
        <f t="shared" si="119"/>
        <v>61</v>
      </c>
      <c r="B62" s="313">
        <f t="shared" si="240"/>
        <v>43136</v>
      </c>
      <c r="C62" s="312">
        <f>舟賽記錄!Q1719</f>
        <v>1</v>
      </c>
      <c r="D62" s="312">
        <f>舟賽記錄!R1719</f>
        <v>64800</v>
      </c>
      <c r="E62" s="312">
        <f>舟賽記錄!P1719</f>
        <v>30</v>
      </c>
      <c r="F62" s="312">
        <v>22</v>
      </c>
      <c r="G62" s="312">
        <v>8</v>
      </c>
      <c r="H62" s="312">
        <f t="shared" ref="H62" si="473">E62-F62-G62</f>
        <v>0</v>
      </c>
      <c r="I62" s="314">
        <f>30/E62</f>
        <v>1</v>
      </c>
      <c r="J62" s="312">
        <f>舟賽記錄!S1719</f>
        <v>0</v>
      </c>
      <c r="K62" s="310">
        <f t="shared" ref="K62" si="474">D62/E62</f>
        <v>2160</v>
      </c>
      <c r="L62" s="310">
        <f>VLOOKUP(C62,查表!$C$2:$D$8,2)</f>
        <v>50</v>
      </c>
      <c r="M62" s="310">
        <f>VLOOKUP(E62,查表!$A$2:$B$11,2)</f>
        <v>100</v>
      </c>
      <c r="N62" s="310">
        <f t="shared" ref="N62" si="475">-(J62/E62)</f>
        <v>0</v>
      </c>
      <c r="O62" s="23">
        <f t="shared" ref="O62" si="476">SUM(K62:N62)</f>
        <v>2310</v>
      </c>
      <c r="P62" s="427">
        <f t="shared" ref="P62" si="477">O61</f>
        <v>2170.3666666666668</v>
      </c>
      <c r="Q62" s="435">
        <f t="shared" ref="Q62" si="478">P61</f>
        <v>2244.1333333333332</v>
      </c>
      <c r="R62" s="420">
        <f t="shared" ref="R62" si="479">Q61</f>
        <v>2192.1034482758623</v>
      </c>
      <c r="S62" s="359">
        <f>ROUND(SUM(Q62,P62),2)</f>
        <v>4414.5</v>
      </c>
      <c r="T62" s="331">
        <v>175</v>
      </c>
      <c r="U62" s="42">
        <f t="shared" ref="U62" si="480">T61-T62</f>
        <v>0</v>
      </c>
      <c r="V62" s="319">
        <v>4597.97</v>
      </c>
      <c r="W62" s="319">
        <f>V62/2</f>
        <v>2298.9850000000001</v>
      </c>
      <c r="X62" s="4" t="s">
        <v>978</v>
      </c>
      <c r="AE62" s="312">
        <f t="shared" ref="AE62" si="481">A62</f>
        <v>61</v>
      </c>
      <c r="AF62" s="319">
        <f t="shared" ref="AF62" si="482">S62</f>
        <v>4414.5</v>
      </c>
      <c r="AG62" s="312">
        <f t="shared" ref="AG62" si="483">T62</f>
        <v>175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748"/>
  <sheetViews>
    <sheetView zoomScaleNormal="100" workbookViewId="0">
      <pane ySplit="1" topLeftCell="A1719" activePane="bottomLeft" state="frozen"/>
      <selection pane="bottomLeft" activeCell="T1746" sqref="T1746"/>
    </sheetView>
  </sheetViews>
  <sheetFormatPr defaultColWidth="9" defaultRowHeight="16.5"/>
  <cols>
    <col min="1" max="1" width="13.42578125" style="301" customWidth="1"/>
    <col min="2" max="2" width="5.7109375" style="302" customWidth="1"/>
    <col min="3" max="3" width="20.42578125" style="301" customWidth="1"/>
    <col min="4" max="4" width="16.85546875" style="301" bestFit="1" customWidth="1"/>
    <col min="5" max="5" width="10.5703125" style="301" bestFit="1" customWidth="1"/>
    <col min="6" max="6" width="6.140625" style="302" customWidth="1"/>
    <col min="7" max="7" width="9" style="301" customWidth="1"/>
    <col min="8" max="8" width="7" style="301" customWidth="1"/>
    <col min="9" max="9" width="10.140625" style="302" customWidth="1"/>
    <col min="10" max="10" width="10.28515625" style="302" customWidth="1"/>
    <col min="11" max="11" width="9.85546875" style="302" customWidth="1"/>
    <col min="12" max="12" width="7.5703125" style="302" customWidth="1"/>
    <col min="13" max="13" width="10.85546875" style="302" bestFit="1" customWidth="1"/>
    <col min="14" max="14" width="9.85546875" style="303" hidden="1" customWidth="1"/>
    <col min="15" max="16" width="9.85546875" style="302" customWidth="1"/>
    <col min="17" max="17" width="6.140625" style="302" customWidth="1"/>
    <col min="18" max="18" width="10.140625" style="301" bestFit="1" customWidth="1"/>
    <col min="19" max="19" width="18.5703125" style="301" bestFit="1" customWidth="1"/>
    <col min="20" max="20" width="16.42578125" style="63" bestFit="1" customWidth="1"/>
    <col min="21" max="16384" width="9" style="63"/>
  </cols>
  <sheetData>
    <row r="1" spans="1:19">
      <c r="A1" s="59" t="s">
        <v>653</v>
      </c>
      <c r="B1" s="60" t="s">
        <v>654</v>
      </c>
      <c r="C1" s="59" t="s">
        <v>655</v>
      </c>
      <c r="D1" s="59" t="s">
        <v>656</v>
      </c>
      <c r="E1" s="59" t="s">
        <v>544</v>
      </c>
      <c r="F1" s="60" t="s">
        <v>657</v>
      </c>
      <c r="G1" s="59" t="s">
        <v>6</v>
      </c>
      <c r="H1" s="59" t="s">
        <v>658</v>
      </c>
      <c r="I1" s="60" t="s">
        <v>659</v>
      </c>
      <c r="J1" s="60" t="s">
        <v>660</v>
      </c>
      <c r="K1" s="60" t="s">
        <v>661</v>
      </c>
      <c r="L1" s="61" t="s">
        <v>662</v>
      </c>
      <c r="M1" s="60" t="s">
        <v>663</v>
      </c>
      <c r="N1" s="62" t="s">
        <v>664</v>
      </c>
      <c r="O1" s="60" t="s">
        <v>665</v>
      </c>
      <c r="P1" s="60" t="s">
        <v>666</v>
      </c>
      <c r="Q1" s="60" t="s">
        <v>584</v>
      </c>
      <c r="R1" s="59" t="s">
        <v>667</v>
      </c>
      <c r="S1" s="59" t="s">
        <v>668</v>
      </c>
    </row>
    <row r="2" spans="1:19">
      <c r="A2" s="64">
        <v>42702</v>
      </c>
      <c r="B2" s="65">
        <v>1</v>
      </c>
      <c r="C2" s="66" t="s">
        <v>669</v>
      </c>
      <c r="D2" s="66"/>
      <c r="E2" s="66"/>
      <c r="F2" s="65">
        <v>122</v>
      </c>
      <c r="G2" s="66" t="s">
        <v>670</v>
      </c>
      <c r="H2" s="65">
        <v>1</v>
      </c>
      <c r="I2" s="65">
        <v>1</v>
      </c>
      <c r="J2" s="65">
        <v>16</v>
      </c>
      <c r="K2" s="65">
        <v>2160</v>
      </c>
      <c r="L2" s="65"/>
      <c r="M2" s="65"/>
      <c r="N2" s="67">
        <f>K2/J2</f>
        <v>135</v>
      </c>
      <c r="O2" s="65">
        <v>1149</v>
      </c>
      <c r="P2" s="65">
        <v>29</v>
      </c>
      <c r="Q2" s="65">
        <v>3</v>
      </c>
      <c r="R2" s="65">
        <f>SUM(K2:K30)</f>
        <v>58024</v>
      </c>
      <c r="S2" s="66"/>
    </row>
    <row r="3" spans="1:19">
      <c r="A3" s="64">
        <v>42702</v>
      </c>
      <c r="B3" s="65">
        <v>2</v>
      </c>
      <c r="C3" s="66" t="s">
        <v>671</v>
      </c>
      <c r="D3" s="66"/>
      <c r="E3" s="66"/>
      <c r="F3" s="65">
        <v>88</v>
      </c>
      <c r="G3" s="66" t="s">
        <v>672</v>
      </c>
      <c r="H3" s="65">
        <v>1</v>
      </c>
      <c r="I3" s="65">
        <v>1</v>
      </c>
      <c r="J3" s="65">
        <v>16</v>
      </c>
      <c r="K3" s="65">
        <v>2160</v>
      </c>
      <c r="L3" s="65"/>
      <c r="M3" s="65"/>
      <c r="N3" s="67">
        <f t="shared" ref="N3:N59" si="0">K3/J3</f>
        <v>135</v>
      </c>
      <c r="O3" s="65">
        <v>342</v>
      </c>
      <c r="P3" s="65">
        <v>29</v>
      </c>
      <c r="Q3" s="65">
        <v>3</v>
      </c>
      <c r="R3" s="65">
        <v>58024</v>
      </c>
      <c r="S3" s="66"/>
    </row>
    <row r="4" spans="1:19">
      <c r="A4" s="64">
        <v>42702</v>
      </c>
      <c r="B4" s="65">
        <v>3</v>
      </c>
      <c r="C4" s="68" t="s">
        <v>27</v>
      </c>
      <c r="D4" s="68"/>
      <c r="E4" s="68"/>
      <c r="F4" s="65">
        <v>86</v>
      </c>
      <c r="G4" s="66" t="s">
        <v>670</v>
      </c>
      <c r="H4" s="65">
        <v>1</v>
      </c>
      <c r="I4" s="65">
        <v>1</v>
      </c>
      <c r="J4" s="65">
        <v>16</v>
      </c>
      <c r="K4" s="65">
        <v>2160</v>
      </c>
      <c r="L4" s="65"/>
      <c r="M4" s="65"/>
      <c r="N4" s="67">
        <f t="shared" si="0"/>
        <v>135</v>
      </c>
      <c r="O4" s="65">
        <v>199</v>
      </c>
      <c r="P4" s="65">
        <v>29</v>
      </c>
      <c r="Q4" s="65">
        <v>3</v>
      </c>
      <c r="R4" s="65">
        <v>58024</v>
      </c>
      <c r="S4" s="66"/>
    </row>
    <row r="5" spans="1:19">
      <c r="A5" s="64">
        <v>42702</v>
      </c>
      <c r="B5" s="65">
        <v>4</v>
      </c>
      <c r="C5" s="66" t="s">
        <v>28</v>
      </c>
      <c r="D5" s="66"/>
      <c r="E5" s="66"/>
      <c r="F5" s="65">
        <v>65</v>
      </c>
      <c r="G5" s="66" t="s">
        <v>673</v>
      </c>
      <c r="H5" s="65">
        <v>1</v>
      </c>
      <c r="I5" s="65">
        <v>1</v>
      </c>
      <c r="J5" s="65">
        <v>16</v>
      </c>
      <c r="K5" s="65">
        <v>2160</v>
      </c>
      <c r="L5" s="65"/>
      <c r="M5" s="65"/>
      <c r="N5" s="67">
        <f t="shared" si="0"/>
        <v>135</v>
      </c>
      <c r="O5" s="65">
        <v>1164</v>
      </c>
      <c r="P5" s="65">
        <v>29</v>
      </c>
      <c r="Q5" s="65">
        <v>3</v>
      </c>
      <c r="R5" s="65">
        <v>58024</v>
      </c>
      <c r="S5" s="66"/>
    </row>
    <row r="6" spans="1:19">
      <c r="A6" s="64">
        <v>42702</v>
      </c>
      <c r="B6" s="65">
        <v>5</v>
      </c>
      <c r="C6" s="66" t="s">
        <v>674</v>
      </c>
      <c r="D6" s="66"/>
      <c r="E6" s="66"/>
      <c r="F6" s="65">
        <v>50</v>
      </c>
      <c r="G6" s="66" t="s">
        <v>675</v>
      </c>
      <c r="H6" s="65">
        <v>1</v>
      </c>
      <c r="I6" s="65">
        <v>1</v>
      </c>
      <c r="J6" s="65">
        <v>16</v>
      </c>
      <c r="K6" s="65">
        <v>2160</v>
      </c>
      <c r="L6" s="65"/>
      <c r="M6" s="65"/>
      <c r="N6" s="67">
        <f t="shared" si="0"/>
        <v>135</v>
      </c>
      <c r="O6" s="65">
        <v>229</v>
      </c>
      <c r="P6" s="65">
        <v>29</v>
      </c>
      <c r="Q6" s="65">
        <v>3</v>
      </c>
      <c r="R6" s="65">
        <v>58024</v>
      </c>
      <c r="S6" s="66"/>
    </row>
    <row r="7" spans="1:19">
      <c r="A7" s="64">
        <v>42702</v>
      </c>
      <c r="B7" s="65">
        <v>6</v>
      </c>
      <c r="C7" s="66" t="s">
        <v>29</v>
      </c>
      <c r="D7" s="66"/>
      <c r="E7" s="66"/>
      <c r="F7" s="65">
        <v>104</v>
      </c>
      <c r="G7" s="66" t="s">
        <v>676</v>
      </c>
      <c r="H7" s="65">
        <v>1</v>
      </c>
      <c r="I7" s="65">
        <v>1</v>
      </c>
      <c r="J7" s="65">
        <v>16</v>
      </c>
      <c r="K7" s="65">
        <v>2149</v>
      </c>
      <c r="L7" s="65"/>
      <c r="M7" s="65"/>
      <c r="N7" s="67">
        <f t="shared" si="0"/>
        <v>134.3125</v>
      </c>
      <c r="O7" s="65">
        <v>406</v>
      </c>
      <c r="P7" s="65">
        <v>29</v>
      </c>
      <c r="Q7" s="65">
        <v>3</v>
      </c>
      <c r="R7" s="65">
        <v>58024</v>
      </c>
      <c r="S7" s="66"/>
    </row>
    <row r="8" spans="1:19">
      <c r="A8" s="64">
        <v>42702</v>
      </c>
      <c r="B8" s="65">
        <v>7</v>
      </c>
      <c r="C8" s="66" t="s">
        <v>30</v>
      </c>
      <c r="D8" s="66"/>
      <c r="E8" s="66"/>
      <c r="F8" s="65">
        <v>68</v>
      </c>
      <c r="G8" s="66" t="s">
        <v>675</v>
      </c>
      <c r="H8" s="65">
        <v>1</v>
      </c>
      <c r="I8" s="65">
        <v>1</v>
      </c>
      <c r="J8" s="65">
        <v>16</v>
      </c>
      <c r="K8" s="65">
        <v>2145</v>
      </c>
      <c r="L8" s="65"/>
      <c r="M8" s="65"/>
      <c r="N8" s="67">
        <f t="shared" si="0"/>
        <v>134.0625</v>
      </c>
      <c r="O8" s="65">
        <v>310</v>
      </c>
      <c r="P8" s="65">
        <v>29</v>
      </c>
      <c r="Q8" s="65">
        <v>3</v>
      </c>
      <c r="R8" s="65">
        <v>58024</v>
      </c>
      <c r="S8" s="66"/>
    </row>
    <row r="9" spans="1:19">
      <c r="A9" s="64">
        <v>42702</v>
      </c>
      <c r="B9" s="65">
        <v>8</v>
      </c>
      <c r="C9" s="68" t="s">
        <v>31</v>
      </c>
      <c r="D9" s="68"/>
      <c r="E9" s="68"/>
      <c r="F9" s="65">
        <v>67</v>
      </c>
      <c r="G9" s="66" t="s">
        <v>670</v>
      </c>
      <c r="H9" s="65">
        <v>1</v>
      </c>
      <c r="I9" s="65">
        <v>1</v>
      </c>
      <c r="J9" s="65">
        <v>16</v>
      </c>
      <c r="K9" s="65">
        <v>2137</v>
      </c>
      <c r="L9" s="65"/>
      <c r="M9" s="65"/>
      <c r="N9" s="67">
        <f t="shared" si="0"/>
        <v>133.5625</v>
      </c>
      <c r="O9" s="65">
        <v>594</v>
      </c>
      <c r="P9" s="65">
        <v>29</v>
      </c>
      <c r="Q9" s="65">
        <v>3</v>
      </c>
      <c r="R9" s="65">
        <v>58024</v>
      </c>
      <c r="S9" s="66"/>
    </row>
    <row r="10" spans="1:19">
      <c r="A10" s="64">
        <v>42702</v>
      </c>
      <c r="B10" s="65">
        <v>9</v>
      </c>
      <c r="C10" s="66" t="s">
        <v>677</v>
      </c>
      <c r="D10" s="66"/>
      <c r="E10" s="66"/>
      <c r="F10" s="65">
        <v>68</v>
      </c>
      <c r="G10" s="66" t="s">
        <v>675</v>
      </c>
      <c r="H10" s="65">
        <v>1</v>
      </c>
      <c r="I10" s="65">
        <v>1</v>
      </c>
      <c r="J10" s="65">
        <v>16</v>
      </c>
      <c r="K10" s="65">
        <v>2129</v>
      </c>
      <c r="L10" s="65"/>
      <c r="M10" s="65"/>
      <c r="N10" s="67">
        <f t="shared" si="0"/>
        <v>133.0625</v>
      </c>
      <c r="O10" s="65">
        <v>109</v>
      </c>
      <c r="P10" s="65">
        <v>29</v>
      </c>
      <c r="Q10" s="65">
        <v>3</v>
      </c>
      <c r="R10" s="65">
        <v>58024</v>
      </c>
      <c r="S10" s="66"/>
    </row>
    <row r="11" spans="1:19">
      <c r="A11" s="64">
        <v>42702</v>
      </c>
      <c r="B11" s="65">
        <v>10</v>
      </c>
      <c r="C11" s="66" t="s">
        <v>32</v>
      </c>
      <c r="D11" s="66"/>
      <c r="E11" s="66"/>
      <c r="F11" s="65">
        <v>49</v>
      </c>
      <c r="G11" s="66" t="s">
        <v>678</v>
      </c>
      <c r="H11" s="65">
        <v>1</v>
      </c>
      <c r="I11" s="65">
        <v>1</v>
      </c>
      <c r="J11" s="65">
        <v>16</v>
      </c>
      <c r="K11" s="65">
        <v>2123</v>
      </c>
      <c r="L11" s="65"/>
      <c r="M11" s="65"/>
      <c r="N11" s="67">
        <f t="shared" si="0"/>
        <v>132.6875</v>
      </c>
      <c r="O11" s="65">
        <v>124</v>
      </c>
      <c r="P11" s="65">
        <v>29</v>
      </c>
      <c r="Q11" s="65">
        <v>3</v>
      </c>
      <c r="R11" s="65">
        <v>58024</v>
      </c>
      <c r="S11" s="66"/>
    </row>
    <row r="12" spans="1:19">
      <c r="A12" s="64">
        <v>42702</v>
      </c>
      <c r="B12" s="65">
        <v>11</v>
      </c>
      <c r="C12" s="66" t="s">
        <v>33</v>
      </c>
      <c r="D12" s="66"/>
      <c r="E12" s="66"/>
      <c r="F12" s="65">
        <v>66</v>
      </c>
      <c r="G12" s="66" t="s">
        <v>670</v>
      </c>
      <c r="H12" s="65">
        <v>1</v>
      </c>
      <c r="I12" s="65">
        <v>1</v>
      </c>
      <c r="J12" s="65">
        <v>16</v>
      </c>
      <c r="K12" s="65">
        <v>2122</v>
      </c>
      <c r="L12" s="65"/>
      <c r="M12" s="65"/>
      <c r="N12" s="67">
        <f t="shared" si="0"/>
        <v>132.625</v>
      </c>
      <c r="O12" s="65">
        <v>120</v>
      </c>
      <c r="P12" s="65">
        <v>29</v>
      </c>
      <c r="Q12" s="65">
        <v>3</v>
      </c>
      <c r="R12" s="65">
        <v>58024</v>
      </c>
      <c r="S12" s="66"/>
    </row>
    <row r="13" spans="1:19">
      <c r="A13" s="64">
        <v>42702</v>
      </c>
      <c r="B13" s="65">
        <v>12</v>
      </c>
      <c r="C13" s="66" t="s">
        <v>34</v>
      </c>
      <c r="D13" s="66"/>
      <c r="E13" s="66"/>
      <c r="F13" s="65">
        <v>63</v>
      </c>
      <c r="G13" s="66" t="s">
        <v>679</v>
      </c>
      <c r="H13" s="65">
        <v>1</v>
      </c>
      <c r="I13" s="65">
        <v>1</v>
      </c>
      <c r="J13" s="65">
        <v>16</v>
      </c>
      <c r="K13" s="65">
        <v>2120</v>
      </c>
      <c r="L13" s="65"/>
      <c r="M13" s="65"/>
      <c r="N13" s="67">
        <f t="shared" si="0"/>
        <v>132.5</v>
      </c>
      <c r="O13" s="65">
        <v>196</v>
      </c>
      <c r="P13" s="65">
        <v>29</v>
      </c>
      <c r="Q13" s="65">
        <v>3</v>
      </c>
      <c r="R13" s="65">
        <v>58024</v>
      </c>
      <c r="S13" s="66"/>
    </row>
    <row r="14" spans="1:19">
      <c r="A14" s="64">
        <v>42702</v>
      </c>
      <c r="B14" s="65">
        <v>13</v>
      </c>
      <c r="C14" s="66" t="s">
        <v>680</v>
      </c>
      <c r="D14" s="66"/>
      <c r="E14" s="66"/>
      <c r="F14" s="65">
        <v>62</v>
      </c>
      <c r="G14" s="66" t="s">
        <v>678</v>
      </c>
      <c r="H14" s="65">
        <v>1</v>
      </c>
      <c r="I14" s="65">
        <v>1</v>
      </c>
      <c r="J14" s="65">
        <v>16</v>
      </c>
      <c r="K14" s="65">
        <v>2119</v>
      </c>
      <c r="L14" s="65"/>
      <c r="M14" s="65"/>
      <c r="N14" s="67">
        <f t="shared" si="0"/>
        <v>132.4375</v>
      </c>
      <c r="O14" s="65">
        <v>5</v>
      </c>
      <c r="P14" s="65">
        <v>29</v>
      </c>
      <c r="Q14" s="65">
        <v>3</v>
      </c>
      <c r="R14" s="65">
        <v>58024</v>
      </c>
      <c r="S14" s="66"/>
    </row>
    <row r="15" spans="1:19">
      <c r="A15" s="64">
        <v>42702</v>
      </c>
      <c r="B15" s="65">
        <v>14</v>
      </c>
      <c r="C15" s="66" t="s">
        <v>35</v>
      </c>
      <c r="D15" s="66"/>
      <c r="E15" s="66"/>
      <c r="F15" s="65">
        <v>73</v>
      </c>
      <c r="G15" s="66" t="s">
        <v>681</v>
      </c>
      <c r="H15" s="65">
        <v>1</v>
      </c>
      <c r="I15" s="65">
        <v>1</v>
      </c>
      <c r="J15" s="65">
        <v>16</v>
      </c>
      <c r="K15" s="65">
        <v>2115</v>
      </c>
      <c r="L15" s="65"/>
      <c r="M15" s="65"/>
      <c r="N15" s="67">
        <f t="shared" si="0"/>
        <v>132.1875</v>
      </c>
      <c r="O15" s="65">
        <v>726</v>
      </c>
      <c r="P15" s="65">
        <v>29</v>
      </c>
      <c r="Q15" s="65">
        <v>3</v>
      </c>
      <c r="R15" s="65">
        <v>58024</v>
      </c>
      <c r="S15" s="66"/>
    </row>
    <row r="16" spans="1:19">
      <c r="A16" s="64">
        <v>42702</v>
      </c>
      <c r="B16" s="65">
        <v>15</v>
      </c>
      <c r="C16" s="66" t="s">
        <v>36</v>
      </c>
      <c r="D16" s="66"/>
      <c r="E16" s="66"/>
      <c r="F16" s="65">
        <v>70</v>
      </c>
      <c r="G16" s="66" t="s">
        <v>675</v>
      </c>
      <c r="H16" s="65">
        <v>1</v>
      </c>
      <c r="I16" s="65">
        <v>1</v>
      </c>
      <c r="J16" s="65">
        <v>16</v>
      </c>
      <c r="K16" s="65">
        <v>2113</v>
      </c>
      <c r="L16" s="65"/>
      <c r="M16" s="65"/>
      <c r="N16" s="67">
        <f t="shared" si="0"/>
        <v>132.0625</v>
      </c>
      <c r="O16" s="65">
        <v>161</v>
      </c>
      <c r="P16" s="65">
        <v>29</v>
      </c>
      <c r="Q16" s="65">
        <v>3</v>
      </c>
      <c r="R16" s="65">
        <v>58024</v>
      </c>
      <c r="S16" s="66"/>
    </row>
    <row r="17" spans="1:19">
      <c r="A17" s="64">
        <v>42702</v>
      </c>
      <c r="B17" s="65">
        <v>16</v>
      </c>
      <c r="C17" s="66" t="s">
        <v>682</v>
      </c>
      <c r="D17" s="66"/>
      <c r="E17" s="66"/>
      <c r="F17" s="65">
        <v>56</v>
      </c>
      <c r="G17" s="66" t="s">
        <v>683</v>
      </c>
      <c r="H17" s="65">
        <v>1</v>
      </c>
      <c r="I17" s="65">
        <v>1</v>
      </c>
      <c r="J17" s="65">
        <v>16</v>
      </c>
      <c r="K17" s="65">
        <v>2105</v>
      </c>
      <c r="L17" s="65"/>
      <c r="M17" s="65"/>
      <c r="N17" s="67">
        <f t="shared" si="0"/>
        <v>131.5625</v>
      </c>
      <c r="O17" s="65">
        <v>172</v>
      </c>
      <c r="P17" s="65">
        <v>29</v>
      </c>
      <c r="Q17" s="65">
        <v>3</v>
      </c>
      <c r="R17" s="65">
        <v>58024</v>
      </c>
      <c r="S17" s="66"/>
    </row>
    <row r="18" spans="1:19">
      <c r="A18" s="64">
        <v>42702</v>
      </c>
      <c r="B18" s="65">
        <v>17</v>
      </c>
      <c r="C18" s="66" t="s">
        <v>37</v>
      </c>
      <c r="D18" s="66"/>
      <c r="E18" s="66"/>
      <c r="F18" s="65">
        <v>79</v>
      </c>
      <c r="G18" s="66" t="s">
        <v>670</v>
      </c>
      <c r="H18" s="65">
        <v>1</v>
      </c>
      <c r="I18" s="65">
        <v>1</v>
      </c>
      <c r="J18" s="65">
        <v>16</v>
      </c>
      <c r="K18" s="65">
        <v>2074</v>
      </c>
      <c r="L18" s="65"/>
      <c r="M18" s="65"/>
      <c r="N18" s="67">
        <f t="shared" si="0"/>
        <v>129.625</v>
      </c>
      <c r="O18" s="65">
        <v>382</v>
      </c>
      <c r="P18" s="65">
        <v>29</v>
      </c>
      <c r="Q18" s="65">
        <v>3</v>
      </c>
      <c r="R18" s="65">
        <v>58024</v>
      </c>
      <c r="S18" s="66"/>
    </row>
    <row r="19" spans="1:19">
      <c r="A19" s="64">
        <v>42702</v>
      </c>
      <c r="B19" s="65">
        <v>18</v>
      </c>
      <c r="C19" s="66" t="s">
        <v>684</v>
      </c>
      <c r="D19" s="66"/>
      <c r="E19" s="66"/>
      <c r="F19" s="65">
        <v>55</v>
      </c>
      <c r="G19" s="66" t="s">
        <v>678</v>
      </c>
      <c r="H19" s="65">
        <v>1</v>
      </c>
      <c r="I19" s="65">
        <v>1</v>
      </c>
      <c r="J19" s="65">
        <v>16</v>
      </c>
      <c r="K19" s="65">
        <v>2030</v>
      </c>
      <c r="L19" s="65"/>
      <c r="M19" s="65"/>
      <c r="N19" s="67">
        <f t="shared" si="0"/>
        <v>126.875</v>
      </c>
      <c r="O19" s="65">
        <v>129</v>
      </c>
      <c r="P19" s="65">
        <v>29</v>
      </c>
      <c r="Q19" s="65">
        <v>3</v>
      </c>
      <c r="R19" s="65">
        <v>58024</v>
      </c>
      <c r="S19" s="66"/>
    </row>
    <row r="20" spans="1:19">
      <c r="A20" s="64">
        <v>42702</v>
      </c>
      <c r="B20" s="65">
        <v>19</v>
      </c>
      <c r="C20" s="66" t="s">
        <v>38</v>
      </c>
      <c r="D20" s="66"/>
      <c r="E20" s="66"/>
      <c r="F20" s="65">
        <v>56</v>
      </c>
      <c r="G20" s="66" t="s">
        <v>685</v>
      </c>
      <c r="H20" s="65">
        <v>1</v>
      </c>
      <c r="I20" s="65">
        <v>1</v>
      </c>
      <c r="J20" s="65">
        <v>16</v>
      </c>
      <c r="K20" s="65">
        <v>2123</v>
      </c>
      <c r="L20" s="65"/>
      <c r="M20" s="65"/>
      <c r="N20" s="67">
        <f t="shared" si="0"/>
        <v>132.6875</v>
      </c>
      <c r="O20" s="65">
        <v>146</v>
      </c>
      <c r="P20" s="65">
        <v>29</v>
      </c>
      <c r="Q20" s="65">
        <v>3</v>
      </c>
      <c r="R20" s="65">
        <v>58024</v>
      </c>
      <c r="S20" s="66"/>
    </row>
    <row r="21" spans="1:19">
      <c r="A21" s="64">
        <v>42702</v>
      </c>
      <c r="B21" s="65">
        <v>20</v>
      </c>
      <c r="C21" s="66" t="s">
        <v>39</v>
      </c>
      <c r="D21" s="66"/>
      <c r="E21" s="66"/>
      <c r="F21" s="65">
        <v>58</v>
      </c>
      <c r="G21" s="66" t="s">
        <v>686</v>
      </c>
      <c r="H21" s="65">
        <v>1</v>
      </c>
      <c r="I21" s="65">
        <v>1</v>
      </c>
      <c r="J21" s="65">
        <v>15</v>
      </c>
      <c r="K21" s="65">
        <v>1957</v>
      </c>
      <c r="L21" s="65"/>
      <c r="M21" s="65"/>
      <c r="N21" s="67">
        <f t="shared" si="0"/>
        <v>130.46666666666667</v>
      </c>
      <c r="O21" s="65">
        <v>82</v>
      </c>
      <c r="P21" s="65">
        <v>29</v>
      </c>
      <c r="Q21" s="65">
        <v>3</v>
      </c>
      <c r="R21" s="65">
        <v>58024</v>
      </c>
      <c r="S21" s="66"/>
    </row>
    <row r="22" spans="1:19">
      <c r="A22" s="64">
        <v>42702</v>
      </c>
      <c r="B22" s="65">
        <v>21</v>
      </c>
      <c r="C22" s="66" t="s">
        <v>40</v>
      </c>
      <c r="D22" s="66"/>
      <c r="E22" s="66"/>
      <c r="F22" s="65">
        <v>60</v>
      </c>
      <c r="G22" s="66" t="s">
        <v>687</v>
      </c>
      <c r="H22" s="65">
        <v>1</v>
      </c>
      <c r="I22" s="65">
        <v>1</v>
      </c>
      <c r="J22" s="65">
        <v>15</v>
      </c>
      <c r="K22" s="65">
        <v>1938</v>
      </c>
      <c r="L22" s="65"/>
      <c r="M22" s="65"/>
      <c r="N22" s="67">
        <f t="shared" si="0"/>
        <v>129.19999999999999</v>
      </c>
      <c r="O22" s="65">
        <v>60</v>
      </c>
      <c r="P22" s="65">
        <v>29</v>
      </c>
      <c r="Q22" s="65">
        <v>3</v>
      </c>
      <c r="R22" s="65">
        <v>58024</v>
      </c>
      <c r="S22" s="66"/>
    </row>
    <row r="23" spans="1:19">
      <c r="A23" s="64">
        <v>42702</v>
      </c>
      <c r="B23" s="65">
        <v>22</v>
      </c>
      <c r="C23" s="66" t="s">
        <v>688</v>
      </c>
      <c r="D23" s="66"/>
      <c r="E23" s="66"/>
      <c r="F23" s="65">
        <v>64</v>
      </c>
      <c r="G23" s="66" t="s">
        <v>686</v>
      </c>
      <c r="H23" s="65">
        <v>1</v>
      </c>
      <c r="I23" s="65">
        <v>1</v>
      </c>
      <c r="J23" s="65">
        <v>15</v>
      </c>
      <c r="K23" s="65">
        <v>2002</v>
      </c>
      <c r="L23" s="65"/>
      <c r="M23" s="65"/>
      <c r="N23" s="67">
        <f t="shared" si="0"/>
        <v>133.46666666666667</v>
      </c>
      <c r="O23" s="65">
        <v>53</v>
      </c>
      <c r="P23" s="65">
        <v>29</v>
      </c>
      <c r="Q23" s="65">
        <v>3</v>
      </c>
      <c r="R23" s="65">
        <v>58024</v>
      </c>
      <c r="S23" s="66"/>
    </row>
    <row r="24" spans="1:19">
      <c r="A24" s="64">
        <v>42702</v>
      </c>
      <c r="B24" s="65">
        <v>23</v>
      </c>
      <c r="C24" s="66" t="s">
        <v>689</v>
      </c>
      <c r="D24" s="66"/>
      <c r="E24" s="66"/>
      <c r="F24" s="65">
        <v>66</v>
      </c>
      <c r="G24" s="66" t="s">
        <v>686</v>
      </c>
      <c r="H24" s="65">
        <v>1</v>
      </c>
      <c r="I24" s="65">
        <v>1</v>
      </c>
      <c r="J24" s="65">
        <v>15</v>
      </c>
      <c r="K24" s="65">
        <v>1982</v>
      </c>
      <c r="L24" s="65"/>
      <c r="M24" s="65"/>
      <c r="N24" s="67">
        <f t="shared" si="0"/>
        <v>132.13333333333333</v>
      </c>
      <c r="O24" s="65">
        <v>33</v>
      </c>
      <c r="P24" s="65">
        <v>29</v>
      </c>
      <c r="Q24" s="65">
        <v>3</v>
      </c>
      <c r="R24" s="65">
        <v>58024</v>
      </c>
      <c r="S24" s="66"/>
    </row>
    <row r="25" spans="1:19">
      <c r="A25" s="64">
        <v>42702</v>
      </c>
      <c r="B25" s="65">
        <v>24</v>
      </c>
      <c r="C25" s="66" t="s">
        <v>41</v>
      </c>
      <c r="D25" s="66"/>
      <c r="E25" s="66"/>
      <c r="F25" s="65">
        <v>60</v>
      </c>
      <c r="G25" s="66" t="s">
        <v>686</v>
      </c>
      <c r="H25" s="65">
        <v>1</v>
      </c>
      <c r="I25" s="65">
        <v>1</v>
      </c>
      <c r="J25" s="65">
        <v>15</v>
      </c>
      <c r="K25" s="65">
        <v>1971</v>
      </c>
      <c r="L25" s="65"/>
      <c r="M25" s="65"/>
      <c r="N25" s="67">
        <f t="shared" si="0"/>
        <v>131.4</v>
      </c>
      <c r="O25" s="65">
        <v>36</v>
      </c>
      <c r="P25" s="65">
        <v>29</v>
      </c>
      <c r="Q25" s="65">
        <v>3</v>
      </c>
      <c r="R25" s="65">
        <v>58024</v>
      </c>
      <c r="S25" s="66"/>
    </row>
    <row r="26" spans="1:19">
      <c r="A26" s="64">
        <v>42702</v>
      </c>
      <c r="B26" s="65">
        <v>25</v>
      </c>
      <c r="C26" s="66" t="s">
        <v>42</v>
      </c>
      <c r="D26" s="66"/>
      <c r="E26" s="66"/>
      <c r="F26" s="65">
        <v>59</v>
      </c>
      <c r="G26" s="66" t="s">
        <v>686</v>
      </c>
      <c r="H26" s="65">
        <v>1</v>
      </c>
      <c r="I26" s="65">
        <v>1</v>
      </c>
      <c r="J26" s="65">
        <v>15</v>
      </c>
      <c r="K26" s="65">
        <v>1941</v>
      </c>
      <c r="L26" s="65"/>
      <c r="M26" s="65"/>
      <c r="N26" s="67">
        <f t="shared" si="0"/>
        <v>129.4</v>
      </c>
      <c r="O26" s="65">
        <v>111</v>
      </c>
      <c r="P26" s="65">
        <v>29</v>
      </c>
      <c r="Q26" s="65">
        <v>3</v>
      </c>
      <c r="R26" s="65">
        <v>58024</v>
      </c>
      <c r="S26" s="66"/>
    </row>
    <row r="27" spans="1:19">
      <c r="A27" s="64">
        <v>42702</v>
      </c>
      <c r="B27" s="65">
        <v>26</v>
      </c>
      <c r="C27" s="66" t="s">
        <v>690</v>
      </c>
      <c r="D27" s="66"/>
      <c r="E27" s="66"/>
      <c r="F27" s="65">
        <v>52</v>
      </c>
      <c r="G27" s="66" t="s">
        <v>691</v>
      </c>
      <c r="H27" s="65">
        <v>1</v>
      </c>
      <c r="I27" s="65">
        <v>1</v>
      </c>
      <c r="J27" s="65">
        <v>13</v>
      </c>
      <c r="K27" s="65">
        <v>1675</v>
      </c>
      <c r="L27" s="65"/>
      <c r="M27" s="65"/>
      <c r="N27" s="67">
        <f t="shared" si="0"/>
        <v>128.84615384615384</v>
      </c>
      <c r="O27" s="65">
        <v>156</v>
      </c>
      <c r="P27" s="65">
        <v>29</v>
      </c>
      <c r="Q27" s="65">
        <v>3</v>
      </c>
      <c r="R27" s="65">
        <v>58024</v>
      </c>
      <c r="S27" s="66"/>
    </row>
    <row r="28" spans="1:19">
      <c r="A28" s="64">
        <v>42702</v>
      </c>
      <c r="B28" s="65">
        <v>27</v>
      </c>
      <c r="C28" s="66" t="s">
        <v>262</v>
      </c>
      <c r="D28" s="66"/>
      <c r="E28" s="66"/>
      <c r="F28" s="65">
        <v>77</v>
      </c>
      <c r="G28" s="66" t="s">
        <v>675</v>
      </c>
      <c r="H28" s="65">
        <v>1</v>
      </c>
      <c r="I28" s="65">
        <v>1</v>
      </c>
      <c r="J28" s="65">
        <v>11</v>
      </c>
      <c r="K28" s="65">
        <v>1455</v>
      </c>
      <c r="L28" s="65"/>
      <c r="M28" s="65"/>
      <c r="N28" s="67">
        <f t="shared" si="0"/>
        <v>132.27272727272728</v>
      </c>
      <c r="O28" s="65">
        <v>154</v>
      </c>
      <c r="P28" s="65">
        <v>29</v>
      </c>
      <c r="Q28" s="65">
        <v>3</v>
      </c>
      <c r="R28" s="65">
        <v>58024</v>
      </c>
      <c r="S28" s="66"/>
    </row>
    <row r="29" spans="1:19">
      <c r="A29" s="64">
        <v>42702</v>
      </c>
      <c r="B29" s="65">
        <v>28</v>
      </c>
      <c r="C29" s="66" t="s">
        <v>692</v>
      </c>
      <c r="D29" s="66"/>
      <c r="E29" s="66"/>
      <c r="F29" s="65">
        <v>61</v>
      </c>
      <c r="G29" s="66" t="s">
        <v>687</v>
      </c>
      <c r="H29" s="65">
        <v>1</v>
      </c>
      <c r="I29" s="65">
        <v>1</v>
      </c>
      <c r="J29" s="65">
        <v>11</v>
      </c>
      <c r="K29" s="65">
        <v>1418</v>
      </c>
      <c r="L29" s="65"/>
      <c r="M29" s="65"/>
      <c r="N29" s="67">
        <f t="shared" si="0"/>
        <v>128.90909090909091</v>
      </c>
      <c r="O29" s="65">
        <v>79</v>
      </c>
      <c r="P29" s="65">
        <v>29</v>
      </c>
      <c r="Q29" s="65">
        <v>3</v>
      </c>
      <c r="R29" s="65">
        <v>58024</v>
      </c>
      <c r="S29" s="66"/>
    </row>
    <row r="30" spans="1:19" ht="17.25" thickBot="1">
      <c r="A30" s="69">
        <v>42702</v>
      </c>
      <c r="B30" s="70">
        <v>29</v>
      </c>
      <c r="C30" s="71" t="s">
        <v>43</v>
      </c>
      <c r="D30" s="71"/>
      <c r="E30" s="71"/>
      <c r="F30" s="72">
        <v>69</v>
      </c>
      <c r="G30" s="73" t="s">
        <v>687</v>
      </c>
      <c r="H30" s="70">
        <v>1</v>
      </c>
      <c r="I30" s="70">
        <v>1</v>
      </c>
      <c r="J30" s="70">
        <v>10</v>
      </c>
      <c r="K30" s="70">
        <v>1281</v>
      </c>
      <c r="L30" s="70"/>
      <c r="M30" s="70"/>
      <c r="N30" s="74">
        <f t="shared" si="0"/>
        <v>128.1</v>
      </c>
      <c r="O30" s="70">
        <v>15</v>
      </c>
      <c r="P30" s="70">
        <v>29</v>
      </c>
      <c r="Q30" s="70">
        <v>3</v>
      </c>
      <c r="R30" s="70">
        <v>58024</v>
      </c>
      <c r="S30" s="75"/>
    </row>
    <row r="31" spans="1:19" ht="17.25" thickTop="1">
      <c r="A31" s="76">
        <v>42709</v>
      </c>
      <c r="B31" s="77">
        <v>1</v>
      </c>
      <c r="C31" s="78" t="s">
        <v>669</v>
      </c>
      <c r="D31" s="78"/>
      <c r="E31" s="78"/>
      <c r="F31" s="77">
        <v>123</v>
      </c>
      <c r="G31" s="78" t="s">
        <v>693</v>
      </c>
      <c r="H31" s="77">
        <v>2</v>
      </c>
      <c r="I31" s="77">
        <v>2</v>
      </c>
      <c r="J31" s="77">
        <v>16</v>
      </c>
      <c r="K31" s="77">
        <v>2160</v>
      </c>
      <c r="L31" s="77"/>
      <c r="M31" s="77"/>
      <c r="N31" s="79">
        <f t="shared" si="0"/>
        <v>135</v>
      </c>
      <c r="O31" s="77">
        <v>1027</v>
      </c>
      <c r="P31" s="77">
        <v>29</v>
      </c>
      <c r="Q31" s="77">
        <v>1</v>
      </c>
      <c r="R31" s="77">
        <v>60667</v>
      </c>
      <c r="S31" s="77">
        <f>SUM(K31:K60)</f>
        <v>60667</v>
      </c>
    </row>
    <row r="32" spans="1:19">
      <c r="A32" s="76">
        <v>42709</v>
      </c>
      <c r="B32" s="77">
        <v>2</v>
      </c>
      <c r="C32" s="78" t="s">
        <v>694</v>
      </c>
      <c r="D32" s="78"/>
      <c r="E32" s="78"/>
      <c r="F32" s="77">
        <v>89</v>
      </c>
      <c r="G32" s="78" t="s">
        <v>670</v>
      </c>
      <c r="H32" s="77">
        <v>2</v>
      </c>
      <c r="I32" s="77">
        <v>2</v>
      </c>
      <c r="J32" s="77">
        <v>16</v>
      </c>
      <c r="K32" s="77">
        <v>2160</v>
      </c>
      <c r="L32" s="77"/>
      <c r="M32" s="77"/>
      <c r="N32" s="79">
        <f t="shared" si="0"/>
        <v>135</v>
      </c>
      <c r="O32" s="77">
        <v>305</v>
      </c>
      <c r="P32" s="77">
        <v>30</v>
      </c>
      <c r="Q32" s="77">
        <v>1</v>
      </c>
      <c r="R32" s="77">
        <f>R31</f>
        <v>60667</v>
      </c>
      <c r="S32" s="78"/>
    </row>
    <row r="33" spans="1:20">
      <c r="A33" s="76">
        <v>42709</v>
      </c>
      <c r="B33" s="77">
        <v>3</v>
      </c>
      <c r="C33" s="80" t="s">
        <v>27</v>
      </c>
      <c r="D33" s="80"/>
      <c r="E33" s="80"/>
      <c r="F33" s="77">
        <v>87</v>
      </c>
      <c r="G33" s="78" t="s">
        <v>670</v>
      </c>
      <c r="H33" s="77">
        <v>2</v>
      </c>
      <c r="I33" s="77">
        <v>2</v>
      </c>
      <c r="J33" s="77">
        <v>16</v>
      </c>
      <c r="K33" s="77">
        <v>2160</v>
      </c>
      <c r="L33" s="77"/>
      <c r="M33" s="77"/>
      <c r="N33" s="79">
        <f t="shared" si="0"/>
        <v>135</v>
      </c>
      <c r="O33" s="77">
        <v>157</v>
      </c>
      <c r="P33" s="77">
        <f>P32</f>
        <v>30</v>
      </c>
      <c r="Q33" s="77">
        <v>1</v>
      </c>
      <c r="R33" s="77">
        <f t="shared" ref="R33:R60" si="1">R32</f>
        <v>60667</v>
      </c>
      <c r="S33" s="81"/>
      <c r="T33" s="82"/>
    </row>
    <row r="34" spans="1:20">
      <c r="A34" s="76">
        <v>42709</v>
      </c>
      <c r="B34" s="77">
        <v>4</v>
      </c>
      <c r="C34" s="80" t="s">
        <v>31</v>
      </c>
      <c r="D34" s="80"/>
      <c r="E34" s="80"/>
      <c r="F34" s="77">
        <v>68</v>
      </c>
      <c r="G34" s="78" t="s">
        <v>670</v>
      </c>
      <c r="H34" s="77">
        <v>2</v>
      </c>
      <c r="I34" s="77">
        <v>2</v>
      </c>
      <c r="J34" s="77">
        <v>16</v>
      </c>
      <c r="K34" s="77">
        <v>2160</v>
      </c>
      <c r="L34" s="77"/>
      <c r="M34" s="77"/>
      <c r="N34" s="79">
        <f t="shared" si="0"/>
        <v>135</v>
      </c>
      <c r="O34" s="77">
        <v>560</v>
      </c>
      <c r="P34" s="77">
        <f t="shared" ref="P34:P90" si="2">P33</f>
        <v>30</v>
      </c>
      <c r="Q34" s="77">
        <v>1</v>
      </c>
      <c r="R34" s="77">
        <f t="shared" si="1"/>
        <v>60667</v>
      </c>
      <c r="S34" s="78"/>
    </row>
    <row r="35" spans="1:20">
      <c r="A35" s="76">
        <v>42709</v>
      </c>
      <c r="B35" s="77">
        <v>5</v>
      </c>
      <c r="C35" s="78" t="s">
        <v>28</v>
      </c>
      <c r="D35" s="78"/>
      <c r="E35" s="78"/>
      <c r="F35" s="77">
        <v>67</v>
      </c>
      <c r="G35" s="78" t="s">
        <v>695</v>
      </c>
      <c r="H35" s="77">
        <v>2</v>
      </c>
      <c r="I35" s="77">
        <v>2</v>
      </c>
      <c r="J35" s="77">
        <v>16</v>
      </c>
      <c r="K35" s="77">
        <v>2160</v>
      </c>
      <c r="L35" s="77"/>
      <c r="M35" s="77"/>
      <c r="N35" s="79">
        <f t="shared" si="0"/>
        <v>135</v>
      </c>
      <c r="O35" s="77">
        <v>1132</v>
      </c>
      <c r="P35" s="77">
        <f t="shared" si="2"/>
        <v>30</v>
      </c>
      <c r="Q35" s="77">
        <v>1</v>
      </c>
      <c r="R35" s="77">
        <f t="shared" si="1"/>
        <v>60667</v>
      </c>
      <c r="S35" s="78"/>
    </row>
    <row r="36" spans="1:20">
      <c r="A36" s="76">
        <v>42709</v>
      </c>
      <c r="B36" s="77">
        <v>6</v>
      </c>
      <c r="C36" s="78" t="s">
        <v>38</v>
      </c>
      <c r="D36" s="78"/>
      <c r="E36" s="78"/>
      <c r="F36" s="77">
        <v>56</v>
      </c>
      <c r="G36" s="78" t="s">
        <v>675</v>
      </c>
      <c r="H36" s="77">
        <v>2</v>
      </c>
      <c r="I36" s="77">
        <v>2</v>
      </c>
      <c r="J36" s="77">
        <v>16</v>
      </c>
      <c r="K36" s="77">
        <v>2160</v>
      </c>
      <c r="L36" s="77"/>
      <c r="M36" s="77"/>
      <c r="N36" s="79">
        <f t="shared" si="0"/>
        <v>135</v>
      </c>
      <c r="O36" s="77">
        <v>148</v>
      </c>
      <c r="P36" s="77">
        <f t="shared" si="2"/>
        <v>30</v>
      </c>
      <c r="Q36" s="77">
        <v>1</v>
      </c>
      <c r="R36" s="77">
        <f t="shared" si="1"/>
        <v>60667</v>
      </c>
      <c r="S36" s="78"/>
    </row>
    <row r="37" spans="1:20">
      <c r="A37" s="76">
        <v>42709</v>
      </c>
      <c r="B37" s="77">
        <v>7</v>
      </c>
      <c r="C37" s="78" t="s">
        <v>696</v>
      </c>
      <c r="D37" s="78"/>
      <c r="E37" s="78"/>
      <c r="F37" s="77">
        <v>51</v>
      </c>
      <c r="G37" s="78" t="s">
        <v>675</v>
      </c>
      <c r="H37" s="77">
        <v>2</v>
      </c>
      <c r="I37" s="77">
        <v>2</v>
      </c>
      <c r="J37" s="77">
        <v>16</v>
      </c>
      <c r="K37" s="77">
        <v>2160</v>
      </c>
      <c r="L37" s="77"/>
      <c r="M37" s="77"/>
      <c r="N37" s="79">
        <f t="shared" si="0"/>
        <v>135</v>
      </c>
      <c r="O37" s="77">
        <v>172</v>
      </c>
      <c r="P37" s="77">
        <f t="shared" si="2"/>
        <v>30</v>
      </c>
      <c r="Q37" s="77">
        <v>1</v>
      </c>
      <c r="R37" s="77">
        <f t="shared" si="1"/>
        <v>60667</v>
      </c>
      <c r="S37" s="78"/>
    </row>
    <row r="38" spans="1:20">
      <c r="A38" s="76">
        <v>42709</v>
      </c>
      <c r="B38" s="77">
        <v>8</v>
      </c>
      <c r="C38" s="78" t="s">
        <v>29</v>
      </c>
      <c r="D38" s="78"/>
      <c r="E38" s="78"/>
      <c r="F38" s="77">
        <v>105</v>
      </c>
      <c r="G38" s="78" t="s">
        <v>670</v>
      </c>
      <c r="H38" s="77">
        <v>2</v>
      </c>
      <c r="I38" s="77">
        <v>2</v>
      </c>
      <c r="J38" s="77">
        <v>16</v>
      </c>
      <c r="K38" s="77">
        <v>2154</v>
      </c>
      <c r="L38" s="77"/>
      <c r="M38" s="77"/>
      <c r="N38" s="79">
        <f t="shared" si="0"/>
        <v>134.625</v>
      </c>
      <c r="O38" s="77">
        <v>316</v>
      </c>
      <c r="P38" s="77">
        <f t="shared" si="2"/>
        <v>30</v>
      </c>
      <c r="Q38" s="77">
        <v>1</v>
      </c>
      <c r="R38" s="77">
        <f t="shared" si="1"/>
        <v>60667</v>
      </c>
      <c r="S38" s="78"/>
    </row>
    <row r="39" spans="1:20">
      <c r="A39" s="76">
        <v>42709</v>
      </c>
      <c r="B39" s="77">
        <v>9</v>
      </c>
      <c r="C39" s="78" t="s">
        <v>30</v>
      </c>
      <c r="D39" s="78"/>
      <c r="E39" s="78"/>
      <c r="F39" s="77">
        <v>69</v>
      </c>
      <c r="G39" s="78" t="s">
        <v>695</v>
      </c>
      <c r="H39" s="77">
        <v>2</v>
      </c>
      <c r="I39" s="77">
        <v>2</v>
      </c>
      <c r="J39" s="77">
        <v>16</v>
      </c>
      <c r="K39" s="77">
        <v>2154</v>
      </c>
      <c r="L39" s="77"/>
      <c r="M39" s="77"/>
      <c r="N39" s="79">
        <f t="shared" si="0"/>
        <v>134.625</v>
      </c>
      <c r="O39" s="77">
        <v>379</v>
      </c>
      <c r="P39" s="77">
        <f t="shared" si="2"/>
        <v>30</v>
      </c>
      <c r="Q39" s="77">
        <v>1</v>
      </c>
      <c r="R39" s="77">
        <f t="shared" si="1"/>
        <v>60667</v>
      </c>
      <c r="S39" s="78"/>
    </row>
    <row r="40" spans="1:20">
      <c r="A40" s="76">
        <v>42709</v>
      </c>
      <c r="B40" s="77">
        <v>10</v>
      </c>
      <c r="C40" s="78" t="s">
        <v>33</v>
      </c>
      <c r="D40" s="78"/>
      <c r="E40" s="78"/>
      <c r="F40" s="77">
        <v>67</v>
      </c>
      <c r="G40" s="78" t="s">
        <v>670</v>
      </c>
      <c r="H40" s="77">
        <v>2</v>
      </c>
      <c r="I40" s="77">
        <v>2</v>
      </c>
      <c r="J40" s="77">
        <v>16</v>
      </c>
      <c r="K40" s="77">
        <v>2153</v>
      </c>
      <c r="L40" s="77"/>
      <c r="M40" s="77"/>
      <c r="N40" s="79">
        <f t="shared" si="0"/>
        <v>134.5625</v>
      </c>
      <c r="O40" s="77">
        <v>113</v>
      </c>
      <c r="P40" s="77">
        <f t="shared" si="2"/>
        <v>30</v>
      </c>
      <c r="Q40" s="77">
        <v>1</v>
      </c>
      <c r="R40" s="77">
        <f t="shared" si="1"/>
        <v>60667</v>
      </c>
      <c r="S40" s="78"/>
    </row>
    <row r="41" spans="1:20">
      <c r="A41" s="76">
        <v>42709</v>
      </c>
      <c r="B41" s="77">
        <v>11</v>
      </c>
      <c r="C41" s="78" t="s">
        <v>9</v>
      </c>
      <c r="D41" s="78"/>
      <c r="E41" s="78"/>
      <c r="F41" s="77">
        <v>74</v>
      </c>
      <c r="G41" s="78" t="s">
        <v>681</v>
      </c>
      <c r="H41" s="77">
        <v>2</v>
      </c>
      <c r="I41" s="77">
        <v>2</v>
      </c>
      <c r="J41" s="77">
        <v>16</v>
      </c>
      <c r="K41" s="77">
        <v>2139</v>
      </c>
      <c r="L41" s="77"/>
      <c r="M41" s="77"/>
      <c r="N41" s="79">
        <f t="shared" si="0"/>
        <v>133.6875</v>
      </c>
      <c r="O41" s="77">
        <v>516</v>
      </c>
      <c r="P41" s="77">
        <f t="shared" si="2"/>
        <v>30</v>
      </c>
      <c r="Q41" s="77">
        <v>1</v>
      </c>
      <c r="R41" s="77">
        <f t="shared" si="1"/>
        <v>60667</v>
      </c>
      <c r="S41" s="78"/>
    </row>
    <row r="42" spans="1:20">
      <c r="A42" s="76">
        <v>42709</v>
      </c>
      <c r="B42" s="77">
        <v>12</v>
      </c>
      <c r="C42" s="78" t="s">
        <v>677</v>
      </c>
      <c r="D42" s="78"/>
      <c r="E42" s="78"/>
      <c r="F42" s="77">
        <v>69</v>
      </c>
      <c r="G42" s="78" t="s">
        <v>675</v>
      </c>
      <c r="H42" s="77">
        <v>2</v>
      </c>
      <c r="I42" s="77">
        <v>2</v>
      </c>
      <c r="J42" s="77">
        <v>16</v>
      </c>
      <c r="K42" s="77">
        <v>2125</v>
      </c>
      <c r="L42" s="77"/>
      <c r="M42" s="77"/>
      <c r="N42" s="79">
        <f t="shared" si="0"/>
        <v>132.8125</v>
      </c>
      <c r="O42" s="77">
        <v>47</v>
      </c>
      <c r="P42" s="77">
        <f t="shared" si="2"/>
        <v>30</v>
      </c>
      <c r="Q42" s="77">
        <v>1</v>
      </c>
      <c r="R42" s="77">
        <f t="shared" si="1"/>
        <v>60667</v>
      </c>
      <c r="S42" s="78"/>
    </row>
    <row r="43" spans="1:20">
      <c r="A43" s="76">
        <v>42709</v>
      </c>
      <c r="B43" s="77">
        <v>13</v>
      </c>
      <c r="C43" s="78" t="s">
        <v>261</v>
      </c>
      <c r="D43" s="78"/>
      <c r="E43" s="78"/>
      <c r="F43" s="77">
        <v>70</v>
      </c>
      <c r="G43" s="78" t="s">
        <v>675</v>
      </c>
      <c r="H43" s="77">
        <v>2</v>
      </c>
      <c r="I43" s="77">
        <v>2</v>
      </c>
      <c r="J43" s="77">
        <v>16</v>
      </c>
      <c r="K43" s="77">
        <v>2115</v>
      </c>
      <c r="L43" s="77"/>
      <c r="M43" s="77"/>
      <c r="N43" s="79">
        <f t="shared" ref="N43" si="3">K43/J43</f>
        <v>132.1875</v>
      </c>
      <c r="O43" s="77">
        <v>60</v>
      </c>
      <c r="P43" s="77">
        <f t="shared" si="2"/>
        <v>30</v>
      </c>
      <c r="Q43" s="77">
        <v>1</v>
      </c>
      <c r="R43" s="77">
        <f t="shared" si="1"/>
        <v>60667</v>
      </c>
      <c r="S43" s="78"/>
    </row>
    <row r="44" spans="1:20">
      <c r="A44" s="76">
        <v>42709</v>
      </c>
      <c r="B44" s="77">
        <v>14</v>
      </c>
      <c r="C44" s="78" t="s">
        <v>37</v>
      </c>
      <c r="D44" s="78"/>
      <c r="E44" s="78"/>
      <c r="F44" s="77">
        <v>80</v>
      </c>
      <c r="G44" s="78" t="s">
        <v>670</v>
      </c>
      <c r="H44" s="77">
        <v>2</v>
      </c>
      <c r="I44" s="77">
        <v>2</v>
      </c>
      <c r="J44" s="77">
        <v>16</v>
      </c>
      <c r="K44" s="77">
        <v>2114</v>
      </c>
      <c r="L44" s="77"/>
      <c r="M44" s="77"/>
      <c r="N44" s="79">
        <f t="shared" si="0"/>
        <v>132.125</v>
      </c>
      <c r="O44" s="77">
        <v>226</v>
      </c>
      <c r="P44" s="77">
        <f t="shared" si="2"/>
        <v>30</v>
      </c>
      <c r="Q44" s="77">
        <v>1</v>
      </c>
      <c r="R44" s="77">
        <f t="shared" si="1"/>
        <v>60667</v>
      </c>
      <c r="S44" s="78"/>
    </row>
    <row r="45" spans="1:20">
      <c r="A45" s="76">
        <v>42709</v>
      </c>
      <c r="B45" s="77">
        <v>15</v>
      </c>
      <c r="C45" s="78" t="s">
        <v>34</v>
      </c>
      <c r="D45" s="78"/>
      <c r="E45" s="78"/>
      <c r="F45" s="77">
        <v>64</v>
      </c>
      <c r="G45" s="78" t="s">
        <v>675</v>
      </c>
      <c r="H45" s="77">
        <v>2</v>
      </c>
      <c r="I45" s="77">
        <v>2</v>
      </c>
      <c r="J45" s="77">
        <v>16</v>
      </c>
      <c r="K45" s="77">
        <v>2109</v>
      </c>
      <c r="L45" s="77"/>
      <c r="M45" s="77"/>
      <c r="N45" s="79">
        <f t="shared" si="0"/>
        <v>131.8125</v>
      </c>
      <c r="O45" s="77">
        <v>157</v>
      </c>
      <c r="P45" s="77">
        <f t="shared" si="2"/>
        <v>30</v>
      </c>
      <c r="Q45" s="77">
        <v>1</v>
      </c>
      <c r="R45" s="77">
        <f t="shared" si="1"/>
        <v>60667</v>
      </c>
      <c r="S45" s="78"/>
    </row>
    <row r="46" spans="1:20">
      <c r="A46" s="76">
        <v>42709</v>
      </c>
      <c r="B46" s="77">
        <v>16</v>
      </c>
      <c r="C46" s="78" t="s">
        <v>39</v>
      </c>
      <c r="D46" s="78"/>
      <c r="E46" s="78"/>
      <c r="F46" s="77">
        <v>59</v>
      </c>
      <c r="G46" s="78" t="s">
        <v>686</v>
      </c>
      <c r="H46" s="77">
        <v>2</v>
      </c>
      <c r="I46" s="77">
        <v>2</v>
      </c>
      <c r="J46" s="77">
        <v>16</v>
      </c>
      <c r="K46" s="77">
        <v>2098</v>
      </c>
      <c r="L46" s="77"/>
      <c r="M46" s="77"/>
      <c r="N46" s="79">
        <f t="shared" si="0"/>
        <v>131.125</v>
      </c>
      <c r="O46" s="77">
        <v>55</v>
      </c>
      <c r="P46" s="77">
        <f t="shared" si="2"/>
        <v>30</v>
      </c>
      <c r="Q46" s="77">
        <v>1</v>
      </c>
      <c r="R46" s="77">
        <f t="shared" si="1"/>
        <v>60667</v>
      </c>
      <c r="S46" s="78"/>
    </row>
    <row r="47" spans="1:20">
      <c r="A47" s="76">
        <v>42709</v>
      </c>
      <c r="B47" s="77">
        <v>17</v>
      </c>
      <c r="C47" s="78" t="s">
        <v>697</v>
      </c>
      <c r="D47" s="78"/>
      <c r="E47" s="78"/>
      <c r="F47" s="77">
        <v>53</v>
      </c>
      <c r="G47" s="78" t="s">
        <v>675</v>
      </c>
      <c r="H47" s="77">
        <v>2</v>
      </c>
      <c r="I47" s="77">
        <v>2</v>
      </c>
      <c r="J47" s="77">
        <v>16</v>
      </c>
      <c r="K47" s="77">
        <v>2098</v>
      </c>
      <c r="L47" s="77"/>
      <c r="M47" s="77"/>
      <c r="N47" s="79">
        <f t="shared" si="0"/>
        <v>131.125</v>
      </c>
      <c r="O47" s="77">
        <v>142</v>
      </c>
      <c r="P47" s="77">
        <f t="shared" si="2"/>
        <v>30</v>
      </c>
      <c r="Q47" s="77">
        <v>1</v>
      </c>
      <c r="R47" s="77">
        <f t="shared" si="1"/>
        <v>60667</v>
      </c>
      <c r="S47" s="78"/>
    </row>
    <row r="48" spans="1:20">
      <c r="A48" s="76">
        <v>42709</v>
      </c>
      <c r="B48" s="77">
        <v>18</v>
      </c>
      <c r="C48" s="78" t="s">
        <v>698</v>
      </c>
      <c r="D48" s="78"/>
      <c r="E48" s="78"/>
      <c r="F48" s="77">
        <v>56</v>
      </c>
      <c r="G48" s="78" t="s">
        <v>686</v>
      </c>
      <c r="H48" s="77">
        <v>2</v>
      </c>
      <c r="I48" s="77">
        <v>2</v>
      </c>
      <c r="J48" s="77">
        <v>16</v>
      </c>
      <c r="K48" s="77">
        <v>2087</v>
      </c>
      <c r="L48" s="77"/>
      <c r="M48" s="77"/>
      <c r="N48" s="79">
        <f t="shared" si="0"/>
        <v>130.4375</v>
      </c>
      <c r="O48" s="77">
        <v>58</v>
      </c>
      <c r="P48" s="77">
        <f t="shared" si="2"/>
        <v>30</v>
      </c>
      <c r="Q48" s="77">
        <v>1</v>
      </c>
      <c r="R48" s="77">
        <f t="shared" si="1"/>
        <v>60667</v>
      </c>
      <c r="S48" s="78"/>
    </row>
    <row r="49" spans="1:20">
      <c r="A49" s="76">
        <v>42709</v>
      </c>
      <c r="B49" s="77">
        <v>19</v>
      </c>
      <c r="C49" s="78" t="s">
        <v>32</v>
      </c>
      <c r="D49" s="78"/>
      <c r="E49" s="78"/>
      <c r="F49" s="77">
        <v>51</v>
      </c>
      <c r="G49" s="78" t="s">
        <v>686</v>
      </c>
      <c r="H49" s="77">
        <v>2</v>
      </c>
      <c r="I49" s="77">
        <v>2</v>
      </c>
      <c r="J49" s="77">
        <v>15</v>
      </c>
      <c r="K49" s="77">
        <v>2009</v>
      </c>
      <c r="L49" s="77"/>
      <c r="M49" s="77"/>
      <c r="N49" s="79">
        <f t="shared" si="0"/>
        <v>133.93333333333334</v>
      </c>
      <c r="O49" s="77">
        <v>87</v>
      </c>
      <c r="P49" s="77">
        <f t="shared" si="2"/>
        <v>30</v>
      </c>
      <c r="Q49" s="77">
        <v>1</v>
      </c>
      <c r="R49" s="77">
        <f t="shared" si="1"/>
        <v>60667</v>
      </c>
      <c r="S49" s="78"/>
    </row>
    <row r="50" spans="1:20">
      <c r="A50" s="76">
        <v>42709</v>
      </c>
      <c r="B50" s="77">
        <v>20</v>
      </c>
      <c r="C50" s="78" t="s">
        <v>699</v>
      </c>
      <c r="D50" s="78"/>
      <c r="E50" s="78"/>
      <c r="F50" s="77">
        <v>57</v>
      </c>
      <c r="G50" s="78" t="s">
        <v>675</v>
      </c>
      <c r="H50" s="77">
        <v>2</v>
      </c>
      <c r="I50" s="77">
        <v>2</v>
      </c>
      <c r="J50" s="77">
        <v>15</v>
      </c>
      <c r="K50" s="77">
        <v>1995</v>
      </c>
      <c r="L50" s="77"/>
      <c r="M50" s="77"/>
      <c r="N50" s="79">
        <f t="shared" si="0"/>
        <v>133</v>
      </c>
      <c r="O50" s="77">
        <v>128</v>
      </c>
      <c r="P50" s="77">
        <f t="shared" si="2"/>
        <v>30</v>
      </c>
      <c r="Q50" s="77">
        <v>1</v>
      </c>
      <c r="R50" s="77">
        <f t="shared" si="1"/>
        <v>60667</v>
      </c>
      <c r="S50" s="78"/>
    </row>
    <row r="51" spans="1:20">
      <c r="A51" s="76">
        <v>42709</v>
      </c>
      <c r="B51" s="77">
        <v>21</v>
      </c>
      <c r="C51" s="78" t="s">
        <v>700</v>
      </c>
      <c r="D51" s="78"/>
      <c r="E51" s="78"/>
      <c r="F51" s="77">
        <v>67</v>
      </c>
      <c r="G51" s="78" t="s">
        <v>686</v>
      </c>
      <c r="H51" s="77">
        <v>2</v>
      </c>
      <c r="I51" s="77">
        <v>2</v>
      </c>
      <c r="J51" s="77">
        <v>15</v>
      </c>
      <c r="K51" s="77">
        <v>1991</v>
      </c>
      <c r="L51" s="77"/>
      <c r="M51" s="77"/>
      <c r="N51" s="79">
        <f t="shared" si="0"/>
        <v>132.73333333333332</v>
      </c>
      <c r="O51" s="77">
        <v>54</v>
      </c>
      <c r="P51" s="77">
        <f t="shared" si="2"/>
        <v>30</v>
      </c>
      <c r="Q51" s="77">
        <v>1</v>
      </c>
      <c r="R51" s="77">
        <f t="shared" si="1"/>
        <v>60667</v>
      </c>
      <c r="S51" s="78"/>
    </row>
    <row r="52" spans="1:20">
      <c r="A52" s="76">
        <v>42709</v>
      </c>
      <c r="B52" s="77">
        <v>22</v>
      </c>
      <c r="C52" s="78" t="s">
        <v>262</v>
      </c>
      <c r="D52" s="78"/>
      <c r="E52" s="78"/>
      <c r="F52" s="77">
        <v>77</v>
      </c>
      <c r="G52" s="78" t="s">
        <v>679</v>
      </c>
      <c r="H52" s="77">
        <v>2</v>
      </c>
      <c r="I52" s="77">
        <v>2</v>
      </c>
      <c r="J52" s="77">
        <v>15</v>
      </c>
      <c r="K52" s="77">
        <v>1974</v>
      </c>
      <c r="L52" s="77"/>
      <c r="M52" s="77"/>
      <c r="N52" s="79">
        <f t="shared" si="0"/>
        <v>131.6</v>
      </c>
      <c r="O52" s="77">
        <v>144</v>
      </c>
      <c r="P52" s="77">
        <f t="shared" si="2"/>
        <v>30</v>
      </c>
      <c r="Q52" s="77">
        <v>1</v>
      </c>
      <c r="R52" s="77">
        <f t="shared" si="1"/>
        <v>60667</v>
      </c>
      <c r="S52" s="78"/>
    </row>
    <row r="53" spans="1:20">
      <c r="A53" s="76">
        <v>42709</v>
      </c>
      <c r="B53" s="77">
        <v>23</v>
      </c>
      <c r="C53" s="78" t="s">
        <v>688</v>
      </c>
      <c r="D53" s="78"/>
      <c r="E53" s="78"/>
      <c r="F53" s="77">
        <v>65</v>
      </c>
      <c r="G53" s="78" t="s">
        <v>686</v>
      </c>
      <c r="H53" s="77">
        <v>2</v>
      </c>
      <c r="I53" s="77">
        <v>2</v>
      </c>
      <c r="J53" s="77">
        <v>15</v>
      </c>
      <c r="K53" s="77">
        <v>1971</v>
      </c>
      <c r="L53" s="77"/>
      <c r="M53" s="77"/>
      <c r="N53" s="79">
        <f t="shared" si="0"/>
        <v>131.4</v>
      </c>
      <c r="O53" s="77">
        <v>101</v>
      </c>
      <c r="P53" s="77">
        <f t="shared" si="2"/>
        <v>30</v>
      </c>
      <c r="Q53" s="77">
        <v>1</v>
      </c>
      <c r="R53" s="77">
        <f t="shared" si="1"/>
        <v>60667</v>
      </c>
      <c r="S53" s="78"/>
    </row>
    <row r="54" spans="1:20">
      <c r="A54" s="76">
        <v>42709</v>
      </c>
      <c r="B54" s="77">
        <v>24</v>
      </c>
      <c r="C54" s="78" t="s">
        <v>40</v>
      </c>
      <c r="D54" s="78"/>
      <c r="E54" s="78"/>
      <c r="F54" s="77">
        <v>61</v>
      </c>
      <c r="G54" s="78" t="s">
        <v>686</v>
      </c>
      <c r="H54" s="77">
        <v>2</v>
      </c>
      <c r="I54" s="77">
        <v>2</v>
      </c>
      <c r="J54" s="77">
        <v>15</v>
      </c>
      <c r="K54" s="77">
        <v>1968</v>
      </c>
      <c r="L54" s="77"/>
      <c r="M54" s="77"/>
      <c r="N54" s="79">
        <f t="shared" si="0"/>
        <v>131.19999999999999</v>
      </c>
      <c r="O54" s="77">
        <v>64</v>
      </c>
      <c r="P54" s="77">
        <f t="shared" si="2"/>
        <v>30</v>
      </c>
      <c r="Q54" s="77">
        <v>1</v>
      </c>
      <c r="R54" s="77">
        <f t="shared" si="1"/>
        <v>60667</v>
      </c>
      <c r="S54" s="78"/>
    </row>
    <row r="55" spans="1:20">
      <c r="A55" s="76">
        <v>42709</v>
      </c>
      <c r="B55" s="77">
        <v>25</v>
      </c>
      <c r="C55" s="78" t="s">
        <v>701</v>
      </c>
      <c r="D55" s="78"/>
      <c r="E55" s="78"/>
      <c r="F55" s="77">
        <v>62</v>
      </c>
      <c r="G55" s="78" t="s">
        <v>686</v>
      </c>
      <c r="H55" s="77">
        <v>2</v>
      </c>
      <c r="I55" s="77">
        <v>2</v>
      </c>
      <c r="J55" s="77">
        <v>15</v>
      </c>
      <c r="K55" s="77">
        <v>1964</v>
      </c>
      <c r="L55" s="77"/>
      <c r="M55" s="77"/>
      <c r="N55" s="79">
        <f t="shared" si="0"/>
        <v>130.93333333333334</v>
      </c>
      <c r="O55" s="77">
        <v>9</v>
      </c>
      <c r="P55" s="77">
        <f t="shared" si="2"/>
        <v>30</v>
      </c>
      <c r="Q55" s="77">
        <v>1</v>
      </c>
      <c r="R55" s="77">
        <f t="shared" si="1"/>
        <v>60667</v>
      </c>
      <c r="S55" s="78"/>
    </row>
    <row r="56" spans="1:20">
      <c r="A56" s="76">
        <v>42709</v>
      </c>
      <c r="B56" s="77">
        <v>26</v>
      </c>
      <c r="C56" s="83" t="s">
        <v>263</v>
      </c>
      <c r="D56" s="83"/>
      <c r="E56" s="83"/>
      <c r="F56" s="84">
        <v>61</v>
      </c>
      <c r="G56" s="85" t="s">
        <v>686</v>
      </c>
      <c r="H56" s="77">
        <v>2</v>
      </c>
      <c r="I56" s="77">
        <v>1</v>
      </c>
      <c r="J56" s="77">
        <v>15</v>
      </c>
      <c r="K56" s="77">
        <v>1964</v>
      </c>
      <c r="L56" s="77"/>
      <c r="M56" s="77"/>
      <c r="N56" s="79">
        <f t="shared" si="0"/>
        <v>130.93333333333334</v>
      </c>
      <c r="O56" s="77">
        <v>76</v>
      </c>
      <c r="P56" s="77">
        <f t="shared" si="2"/>
        <v>30</v>
      </c>
      <c r="Q56" s="77">
        <v>1</v>
      </c>
      <c r="R56" s="77">
        <f t="shared" si="1"/>
        <v>60667</v>
      </c>
      <c r="S56" s="78"/>
    </row>
    <row r="57" spans="1:20">
      <c r="A57" s="76">
        <v>42709</v>
      </c>
      <c r="B57" s="77">
        <v>27</v>
      </c>
      <c r="C57" s="78" t="s">
        <v>41</v>
      </c>
      <c r="D57" s="78"/>
      <c r="E57" s="78"/>
      <c r="F57" s="77">
        <v>61</v>
      </c>
      <c r="G57" s="78" t="s">
        <v>687</v>
      </c>
      <c r="H57" s="77">
        <v>2</v>
      </c>
      <c r="I57" s="77">
        <v>2</v>
      </c>
      <c r="J57" s="77">
        <v>15</v>
      </c>
      <c r="K57" s="77">
        <v>1960</v>
      </c>
      <c r="L57" s="77"/>
      <c r="M57" s="77"/>
      <c r="N57" s="79">
        <f t="shared" si="0"/>
        <v>130.66666666666666</v>
      </c>
      <c r="O57" s="77">
        <v>53</v>
      </c>
      <c r="P57" s="77">
        <f t="shared" si="2"/>
        <v>30</v>
      </c>
      <c r="Q57" s="77">
        <v>1</v>
      </c>
      <c r="R57" s="77">
        <f t="shared" si="1"/>
        <v>60667</v>
      </c>
      <c r="S57" s="78"/>
    </row>
    <row r="58" spans="1:20">
      <c r="A58" s="76">
        <v>42709</v>
      </c>
      <c r="B58" s="77">
        <v>28</v>
      </c>
      <c r="C58" s="78" t="s">
        <v>42</v>
      </c>
      <c r="D58" s="78"/>
      <c r="E58" s="78"/>
      <c r="F58" s="77">
        <v>60</v>
      </c>
      <c r="G58" s="78" t="s">
        <v>686</v>
      </c>
      <c r="H58" s="77">
        <v>2</v>
      </c>
      <c r="I58" s="77">
        <v>2</v>
      </c>
      <c r="J58" s="77">
        <v>15</v>
      </c>
      <c r="K58" s="77">
        <v>1960</v>
      </c>
      <c r="L58" s="77"/>
      <c r="M58" s="77"/>
      <c r="N58" s="79">
        <f t="shared" si="0"/>
        <v>130.66666666666666</v>
      </c>
      <c r="O58" s="77">
        <v>63</v>
      </c>
      <c r="P58" s="77">
        <f t="shared" si="2"/>
        <v>30</v>
      </c>
      <c r="Q58" s="77">
        <v>1</v>
      </c>
      <c r="R58" s="77">
        <f t="shared" si="1"/>
        <v>60667</v>
      </c>
      <c r="S58" s="78"/>
    </row>
    <row r="59" spans="1:20">
      <c r="A59" s="76">
        <v>42709</v>
      </c>
      <c r="B59" s="77">
        <v>29</v>
      </c>
      <c r="C59" s="78" t="s">
        <v>702</v>
      </c>
      <c r="D59" s="78"/>
      <c r="E59" s="78"/>
      <c r="F59" s="77">
        <v>62</v>
      </c>
      <c r="G59" s="78" t="s">
        <v>686</v>
      </c>
      <c r="H59" s="77">
        <v>2</v>
      </c>
      <c r="I59" s="77">
        <v>2</v>
      </c>
      <c r="J59" s="77">
        <v>15</v>
      </c>
      <c r="K59" s="77">
        <v>1919</v>
      </c>
      <c r="L59" s="77"/>
      <c r="M59" s="77"/>
      <c r="N59" s="79">
        <f t="shared" si="0"/>
        <v>127.93333333333334</v>
      </c>
      <c r="O59" s="77">
        <v>85</v>
      </c>
      <c r="P59" s="77">
        <f t="shared" si="2"/>
        <v>30</v>
      </c>
      <c r="Q59" s="77">
        <v>1</v>
      </c>
      <c r="R59" s="77">
        <f t="shared" si="1"/>
        <v>60667</v>
      </c>
      <c r="S59" s="78"/>
    </row>
    <row r="60" spans="1:20" ht="17.25" thickBot="1">
      <c r="A60" s="86">
        <v>42709</v>
      </c>
      <c r="B60" s="87">
        <v>30</v>
      </c>
      <c r="C60" s="88" t="s">
        <v>43</v>
      </c>
      <c r="D60" s="88"/>
      <c r="E60" s="88"/>
      <c r="F60" s="89">
        <v>69</v>
      </c>
      <c r="G60" s="90" t="s">
        <v>686</v>
      </c>
      <c r="H60" s="87">
        <v>2</v>
      </c>
      <c r="I60" s="87">
        <v>2</v>
      </c>
      <c r="J60" s="87">
        <v>4</v>
      </c>
      <c r="K60" s="91">
        <v>526</v>
      </c>
      <c r="L60" s="91"/>
      <c r="M60" s="91"/>
      <c r="N60" s="92">
        <f t="shared" ref="N60:N88" si="4">K60/J60</f>
        <v>131.5</v>
      </c>
      <c r="O60" s="87">
        <v>15</v>
      </c>
      <c r="P60" s="87">
        <f t="shared" si="2"/>
        <v>30</v>
      </c>
      <c r="Q60" s="87">
        <v>1</v>
      </c>
      <c r="R60" s="87">
        <f t="shared" si="1"/>
        <v>60667</v>
      </c>
      <c r="S60" s="93"/>
    </row>
    <row r="61" spans="1:20" ht="17.25" thickTop="1">
      <c r="A61" s="64">
        <v>42716</v>
      </c>
      <c r="B61" s="65">
        <v>1</v>
      </c>
      <c r="C61" s="66" t="s">
        <v>703</v>
      </c>
      <c r="D61" s="66"/>
      <c r="E61" s="66"/>
      <c r="F61" s="65">
        <v>123</v>
      </c>
      <c r="G61" s="66" t="s">
        <v>670</v>
      </c>
      <c r="H61" s="65">
        <v>3</v>
      </c>
      <c r="I61" s="65">
        <v>3</v>
      </c>
      <c r="J61" s="65">
        <v>16</v>
      </c>
      <c r="K61" s="65">
        <v>2160</v>
      </c>
      <c r="L61" s="65"/>
      <c r="M61" s="65"/>
      <c r="N61" s="67">
        <f t="shared" si="4"/>
        <v>135</v>
      </c>
      <c r="O61" s="65">
        <v>1096</v>
      </c>
      <c r="P61" s="65">
        <f t="shared" si="2"/>
        <v>30</v>
      </c>
      <c r="Q61" s="65">
        <v>2</v>
      </c>
      <c r="R61" s="65">
        <f>SUM(K61:K90)</f>
        <v>58188</v>
      </c>
      <c r="S61" s="66"/>
    </row>
    <row r="62" spans="1:20">
      <c r="A62" s="64">
        <v>42716</v>
      </c>
      <c r="B62" s="65">
        <v>2</v>
      </c>
      <c r="C62" s="66" t="s">
        <v>29</v>
      </c>
      <c r="D62" s="66"/>
      <c r="E62" s="66"/>
      <c r="F62" s="65">
        <v>105</v>
      </c>
      <c r="G62" s="66" t="s">
        <v>670</v>
      </c>
      <c r="H62" s="65">
        <v>3</v>
      </c>
      <c r="I62" s="65">
        <v>3</v>
      </c>
      <c r="J62" s="65">
        <v>16</v>
      </c>
      <c r="K62" s="65">
        <v>2160</v>
      </c>
      <c r="L62" s="65"/>
      <c r="M62" s="65"/>
      <c r="N62" s="67">
        <f t="shared" ref="N62" si="5">K62/J62</f>
        <v>135</v>
      </c>
      <c r="O62" s="65">
        <v>378</v>
      </c>
      <c r="P62" s="65">
        <f t="shared" si="2"/>
        <v>30</v>
      </c>
      <c r="Q62" s="65">
        <v>2</v>
      </c>
      <c r="R62" s="65">
        <f t="shared" ref="R62:R90" si="6">R61</f>
        <v>58188</v>
      </c>
      <c r="S62" s="66"/>
    </row>
    <row r="63" spans="1:20">
      <c r="A63" s="64">
        <v>42716</v>
      </c>
      <c r="B63" s="65">
        <v>3</v>
      </c>
      <c r="C63" s="66" t="s">
        <v>694</v>
      </c>
      <c r="D63" s="66"/>
      <c r="E63" s="66"/>
      <c r="F63" s="65">
        <v>89</v>
      </c>
      <c r="G63" s="66" t="s">
        <v>670</v>
      </c>
      <c r="H63" s="65">
        <v>3</v>
      </c>
      <c r="I63" s="65">
        <v>3</v>
      </c>
      <c r="J63" s="65">
        <v>16</v>
      </c>
      <c r="K63" s="65">
        <v>2160</v>
      </c>
      <c r="L63" s="65"/>
      <c r="M63" s="65"/>
      <c r="N63" s="67">
        <f t="shared" si="4"/>
        <v>135</v>
      </c>
      <c r="O63" s="65">
        <v>403</v>
      </c>
      <c r="P63" s="65">
        <f t="shared" si="2"/>
        <v>30</v>
      </c>
      <c r="Q63" s="65">
        <v>2</v>
      </c>
      <c r="R63" s="65">
        <f t="shared" si="6"/>
        <v>58188</v>
      </c>
      <c r="S63" s="66"/>
    </row>
    <row r="64" spans="1:20">
      <c r="A64" s="64">
        <v>42716</v>
      </c>
      <c r="B64" s="65">
        <v>4</v>
      </c>
      <c r="C64" s="68" t="s">
        <v>27</v>
      </c>
      <c r="D64" s="68"/>
      <c r="E64" s="68"/>
      <c r="F64" s="65">
        <v>87</v>
      </c>
      <c r="G64" s="66" t="s">
        <v>670</v>
      </c>
      <c r="H64" s="65">
        <v>3</v>
      </c>
      <c r="I64" s="65">
        <v>3</v>
      </c>
      <c r="J64" s="65">
        <v>16</v>
      </c>
      <c r="K64" s="65">
        <v>2160</v>
      </c>
      <c r="L64" s="65"/>
      <c r="M64" s="65"/>
      <c r="N64" s="67">
        <f t="shared" si="4"/>
        <v>135</v>
      </c>
      <c r="O64" s="65">
        <v>59</v>
      </c>
      <c r="P64" s="65">
        <f t="shared" si="2"/>
        <v>30</v>
      </c>
      <c r="Q64" s="65">
        <v>2</v>
      </c>
      <c r="R64" s="65">
        <f t="shared" si="6"/>
        <v>58188</v>
      </c>
      <c r="S64" s="94"/>
      <c r="T64" s="82"/>
    </row>
    <row r="65" spans="1:19">
      <c r="A65" s="64">
        <v>42716</v>
      </c>
      <c r="B65" s="65">
        <v>5</v>
      </c>
      <c r="C65" s="95" t="s">
        <v>704</v>
      </c>
      <c r="D65" s="95"/>
      <c r="E65" s="95"/>
      <c r="F65" s="96">
        <v>68</v>
      </c>
      <c r="G65" s="97" t="s">
        <v>670</v>
      </c>
      <c r="H65" s="65">
        <v>3</v>
      </c>
      <c r="I65" s="65">
        <v>1</v>
      </c>
      <c r="J65" s="65">
        <v>16</v>
      </c>
      <c r="K65" s="65">
        <v>2160</v>
      </c>
      <c r="L65" s="65"/>
      <c r="M65" s="65"/>
      <c r="N65" s="67">
        <f t="shared" si="4"/>
        <v>135</v>
      </c>
      <c r="O65" s="65">
        <v>452</v>
      </c>
      <c r="P65" s="65">
        <f t="shared" si="2"/>
        <v>30</v>
      </c>
      <c r="Q65" s="65">
        <v>2</v>
      </c>
      <c r="R65" s="65">
        <f t="shared" si="6"/>
        <v>58188</v>
      </c>
      <c r="S65" s="66"/>
    </row>
    <row r="66" spans="1:19">
      <c r="A66" s="64">
        <v>42716</v>
      </c>
      <c r="B66" s="65">
        <v>6</v>
      </c>
      <c r="C66" s="66" t="s">
        <v>28</v>
      </c>
      <c r="D66" s="66"/>
      <c r="E66" s="66"/>
      <c r="F66" s="65">
        <v>67</v>
      </c>
      <c r="G66" s="66" t="s">
        <v>670</v>
      </c>
      <c r="H66" s="65">
        <v>3</v>
      </c>
      <c r="I66" s="65">
        <v>3</v>
      </c>
      <c r="J66" s="65">
        <v>16</v>
      </c>
      <c r="K66" s="65">
        <v>2160</v>
      </c>
      <c r="L66" s="65"/>
      <c r="M66" s="65"/>
      <c r="N66" s="67">
        <f t="shared" si="4"/>
        <v>135</v>
      </c>
      <c r="O66" s="65">
        <v>1157</v>
      </c>
      <c r="P66" s="65">
        <f t="shared" si="2"/>
        <v>30</v>
      </c>
      <c r="Q66" s="65">
        <v>2</v>
      </c>
      <c r="R66" s="65">
        <f t="shared" si="6"/>
        <v>58188</v>
      </c>
      <c r="S66" s="66"/>
    </row>
    <row r="67" spans="1:19">
      <c r="A67" s="64">
        <v>42716</v>
      </c>
      <c r="B67" s="65">
        <v>7</v>
      </c>
      <c r="C67" s="66" t="s">
        <v>674</v>
      </c>
      <c r="D67" s="66"/>
      <c r="E67" s="66"/>
      <c r="F67" s="65">
        <v>51</v>
      </c>
      <c r="G67" s="66" t="s">
        <v>695</v>
      </c>
      <c r="H67" s="65">
        <v>3</v>
      </c>
      <c r="I67" s="65">
        <v>3</v>
      </c>
      <c r="J67" s="65">
        <v>16</v>
      </c>
      <c r="K67" s="65">
        <v>2160</v>
      </c>
      <c r="L67" s="65"/>
      <c r="M67" s="65"/>
      <c r="N67" s="67">
        <f>K67/J67</f>
        <v>135</v>
      </c>
      <c r="O67" s="65">
        <v>400</v>
      </c>
      <c r="P67" s="65">
        <f t="shared" si="2"/>
        <v>30</v>
      </c>
      <c r="Q67" s="65">
        <v>2</v>
      </c>
      <c r="R67" s="65">
        <f t="shared" si="6"/>
        <v>58188</v>
      </c>
      <c r="S67" s="66"/>
    </row>
    <row r="68" spans="1:19">
      <c r="A68" s="64">
        <v>42716</v>
      </c>
      <c r="B68" s="65">
        <v>8</v>
      </c>
      <c r="C68" s="66" t="s">
        <v>33</v>
      </c>
      <c r="D68" s="66"/>
      <c r="E68" s="66"/>
      <c r="F68" s="65">
        <v>67</v>
      </c>
      <c r="G68" s="66" t="s">
        <v>693</v>
      </c>
      <c r="H68" s="65">
        <v>3</v>
      </c>
      <c r="I68" s="65">
        <v>3</v>
      </c>
      <c r="J68" s="65">
        <v>16</v>
      </c>
      <c r="K68" s="65">
        <v>2156</v>
      </c>
      <c r="L68" s="65"/>
      <c r="M68" s="65"/>
      <c r="N68" s="67">
        <f>K68/J68</f>
        <v>134.75</v>
      </c>
      <c r="O68" s="65">
        <v>139</v>
      </c>
      <c r="P68" s="65">
        <f t="shared" si="2"/>
        <v>30</v>
      </c>
      <c r="Q68" s="65">
        <v>2</v>
      </c>
      <c r="R68" s="65">
        <f t="shared" si="6"/>
        <v>58188</v>
      </c>
      <c r="S68" s="66"/>
    </row>
    <row r="69" spans="1:19">
      <c r="A69" s="64">
        <v>42716</v>
      </c>
      <c r="B69" s="65">
        <v>9</v>
      </c>
      <c r="C69" s="66" t="s">
        <v>32</v>
      </c>
      <c r="D69" s="66"/>
      <c r="E69" s="66"/>
      <c r="F69" s="65">
        <v>51</v>
      </c>
      <c r="G69" s="66" t="s">
        <v>691</v>
      </c>
      <c r="H69" s="65">
        <v>3</v>
      </c>
      <c r="I69" s="65">
        <v>3</v>
      </c>
      <c r="J69" s="65">
        <v>15</v>
      </c>
      <c r="K69" s="65">
        <v>2137</v>
      </c>
      <c r="L69" s="65"/>
      <c r="M69" s="65"/>
      <c r="N69" s="67">
        <f>K69/J69</f>
        <v>142.46666666666667</v>
      </c>
      <c r="O69" s="65">
        <v>227</v>
      </c>
      <c r="P69" s="65">
        <f t="shared" si="2"/>
        <v>30</v>
      </c>
      <c r="Q69" s="65">
        <v>2</v>
      </c>
      <c r="R69" s="65">
        <f t="shared" si="6"/>
        <v>58188</v>
      </c>
      <c r="S69" s="66"/>
    </row>
    <row r="70" spans="1:19">
      <c r="A70" s="64">
        <v>42716</v>
      </c>
      <c r="B70" s="65">
        <v>10</v>
      </c>
      <c r="C70" s="66" t="s">
        <v>38</v>
      </c>
      <c r="D70" s="66"/>
      <c r="E70" s="66"/>
      <c r="F70" s="65">
        <v>56</v>
      </c>
      <c r="G70" s="66" t="s">
        <v>679</v>
      </c>
      <c r="H70" s="65">
        <v>3</v>
      </c>
      <c r="I70" s="65">
        <v>3</v>
      </c>
      <c r="J70" s="65">
        <v>16</v>
      </c>
      <c r="K70" s="65">
        <v>2132</v>
      </c>
      <c r="L70" s="65"/>
      <c r="M70" s="65"/>
      <c r="N70" s="67">
        <f t="shared" si="4"/>
        <v>133.25</v>
      </c>
      <c r="O70" s="65">
        <v>180</v>
      </c>
      <c r="P70" s="65">
        <f t="shared" si="2"/>
        <v>30</v>
      </c>
      <c r="Q70" s="65">
        <v>2</v>
      </c>
      <c r="R70" s="65">
        <f t="shared" si="6"/>
        <v>58188</v>
      </c>
      <c r="S70" s="66"/>
    </row>
    <row r="71" spans="1:19">
      <c r="A71" s="64">
        <v>42716</v>
      </c>
      <c r="B71" s="65">
        <v>11</v>
      </c>
      <c r="C71" s="66" t="s">
        <v>39</v>
      </c>
      <c r="D71" s="66"/>
      <c r="E71" s="66"/>
      <c r="F71" s="65">
        <v>59</v>
      </c>
      <c r="G71" s="66" t="s">
        <v>705</v>
      </c>
      <c r="H71" s="65">
        <v>3</v>
      </c>
      <c r="I71" s="65">
        <v>3</v>
      </c>
      <c r="J71" s="65">
        <v>16</v>
      </c>
      <c r="K71" s="65">
        <v>2128</v>
      </c>
      <c r="L71" s="65"/>
      <c r="M71" s="65"/>
      <c r="N71" s="67">
        <f>K71/J71</f>
        <v>133</v>
      </c>
      <c r="O71" s="65">
        <v>97</v>
      </c>
      <c r="P71" s="65">
        <f t="shared" si="2"/>
        <v>30</v>
      </c>
      <c r="Q71" s="65">
        <v>2</v>
      </c>
      <c r="R71" s="65">
        <f t="shared" si="6"/>
        <v>58188</v>
      </c>
      <c r="S71" s="66"/>
    </row>
    <row r="72" spans="1:19">
      <c r="A72" s="64">
        <v>42716</v>
      </c>
      <c r="B72" s="65">
        <v>12</v>
      </c>
      <c r="C72" s="66" t="s">
        <v>30</v>
      </c>
      <c r="D72" s="66"/>
      <c r="E72" s="66"/>
      <c r="F72" s="65">
        <v>69</v>
      </c>
      <c r="G72" s="66" t="s">
        <v>695</v>
      </c>
      <c r="H72" s="65">
        <v>3</v>
      </c>
      <c r="I72" s="65">
        <v>3</v>
      </c>
      <c r="J72" s="65">
        <v>16</v>
      </c>
      <c r="K72" s="65">
        <v>2120</v>
      </c>
      <c r="L72" s="65"/>
      <c r="M72" s="65"/>
      <c r="N72" s="67">
        <f t="shared" si="4"/>
        <v>132.5</v>
      </c>
      <c r="O72" s="65">
        <v>240</v>
      </c>
      <c r="P72" s="65">
        <f t="shared" si="2"/>
        <v>30</v>
      </c>
      <c r="Q72" s="65">
        <v>2</v>
      </c>
      <c r="R72" s="65">
        <f t="shared" si="6"/>
        <v>58188</v>
      </c>
      <c r="S72" s="66"/>
    </row>
    <row r="73" spans="1:19">
      <c r="A73" s="64">
        <v>42716</v>
      </c>
      <c r="B73" s="65">
        <v>13</v>
      </c>
      <c r="C73" s="66" t="s">
        <v>9</v>
      </c>
      <c r="D73" s="66"/>
      <c r="E73" s="66"/>
      <c r="F73" s="65">
        <v>74</v>
      </c>
      <c r="G73" s="66" t="s">
        <v>706</v>
      </c>
      <c r="H73" s="65">
        <v>3</v>
      </c>
      <c r="I73" s="65">
        <v>3</v>
      </c>
      <c r="J73" s="65">
        <v>16</v>
      </c>
      <c r="K73" s="65">
        <v>2119</v>
      </c>
      <c r="L73" s="65"/>
      <c r="M73" s="65"/>
      <c r="N73" s="67">
        <f t="shared" si="4"/>
        <v>132.4375</v>
      </c>
      <c r="O73" s="65">
        <v>394</v>
      </c>
      <c r="P73" s="65">
        <f t="shared" si="2"/>
        <v>30</v>
      </c>
      <c r="Q73" s="65">
        <v>2</v>
      </c>
      <c r="R73" s="65">
        <f t="shared" si="6"/>
        <v>58188</v>
      </c>
      <c r="S73" s="66"/>
    </row>
    <row r="74" spans="1:19">
      <c r="A74" s="64">
        <v>42716</v>
      </c>
      <c r="B74" s="65">
        <v>14</v>
      </c>
      <c r="C74" s="66" t="s">
        <v>707</v>
      </c>
      <c r="D74" s="66"/>
      <c r="E74" s="66"/>
      <c r="F74" s="65">
        <v>69</v>
      </c>
      <c r="G74" s="66" t="s">
        <v>691</v>
      </c>
      <c r="H74" s="65">
        <v>3</v>
      </c>
      <c r="I74" s="65">
        <v>3</v>
      </c>
      <c r="J74" s="65">
        <v>16</v>
      </c>
      <c r="K74" s="65">
        <v>2118</v>
      </c>
      <c r="L74" s="65"/>
      <c r="M74" s="65"/>
      <c r="N74" s="67">
        <f t="shared" si="4"/>
        <v>132.375</v>
      </c>
      <c r="O74" s="65">
        <v>38</v>
      </c>
      <c r="P74" s="65">
        <f t="shared" si="2"/>
        <v>30</v>
      </c>
      <c r="Q74" s="65">
        <v>2</v>
      </c>
      <c r="R74" s="65">
        <f t="shared" si="6"/>
        <v>58188</v>
      </c>
      <c r="S74" s="66"/>
    </row>
    <row r="75" spans="1:19">
      <c r="A75" s="64">
        <v>42716</v>
      </c>
      <c r="B75" s="65">
        <v>15</v>
      </c>
      <c r="C75" s="66" t="s">
        <v>708</v>
      </c>
      <c r="D75" s="66"/>
      <c r="E75" s="66"/>
      <c r="F75" s="65">
        <v>57</v>
      </c>
      <c r="G75" s="66" t="s">
        <v>675</v>
      </c>
      <c r="H75" s="65">
        <v>3</v>
      </c>
      <c r="I75" s="65">
        <v>3</v>
      </c>
      <c r="J75" s="65">
        <v>15</v>
      </c>
      <c r="K75" s="65">
        <v>2116</v>
      </c>
      <c r="L75" s="65"/>
      <c r="M75" s="65"/>
      <c r="N75" s="67">
        <f>K75/J75</f>
        <v>141.06666666666666</v>
      </c>
      <c r="O75" s="65">
        <v>221</v>
      </c>
      <c r="P75" s="65">
        <f t="shared" si="2"/>
        <v>30</v>
      </c>
      <c r="Q75" s="65">
        <v>2</v>
      </c>
      <c r="R75" s="65">
        <f t="shared" si="6"/>
        <v>58188</v>
      </c>
      <c r="S75" s="66"/>
    </row>
    <row r="76" spans="1:19">
      <c r="A76" s="64">
        <v>42716</v>
      </c>
      <c r="B76" s="65">
        <v>16</v>
      </c>
      <c r="C76" s="66" t="s">
        <v>37</v>
      </c>
      <c r="D76" s="66"/>
      <c r="E76" s="66"/>
      <c r="F76" s="65">
        <v>80</v>
      </c>
      <c r="G76" s="66" t="s">
        <v>695</v>
      </c>
      <c r="H76" s="65">
        <v>3</v>
      </c>
      <c r="I76" s="65">
        <v>3</v>
      </c>
      <c r="J76" s="65">
        <v>16</v>
      </c>
      <c r="K76" s="65">
        <v>2114</v>
      </c>
      <c r="L76" s="65"/>
      <c r="M76" s="65"/>
      <c r="N76" s="67">
        <f>K76/J76</f>
        <v>132.125</v>
      </c>
      <c r="O76" s="65">
        <v>248</v>
      </c>
      <c r="P76" s="65">
        <f t="shared" si="2"/>
        <v>30</v>
      </c>
      <c r="Q76" s="65">
        <v>2</v>
      </c>
      <c r="R76" s="65">
        <f t="shared" si="6"/>
        <v>58188</v>
      </c>
      <c r="S76" s="66"/>
    </row>
    <row r="77" spans="1:19">
      <c r="A77" s="64">
        <v>42716</v>
      </c>
      <c r="B77" s="65">
        <v>17</v>
      </c>
      <c r="C77" s="66" t="s">
        <v>680</v>
      </c>
      <c r="D77" s="66"/>
      <c r="E77" s="66"/>
      <c r="F77" s="65">
        <v>62</v>
      </c>
      <c r="G77" s="66" t="s">
        <v>686</v>
      </c>
      <c r="H77" s="65">
        <v>3</v>
      </c>
      <c r="I77" s="65">
        <v>3</v>
      </c>
      <c r="J77" s="65">
        <v>15</v>
      </c>
      <c r="K77" s="65">
        <v>2106</v>
      </c>
      <c r="L77" s="65"/>
      <c r="M77" s="65"/>
      <c r="N77" s="67">
        <f>K77/J77</f>
        <v>140.4</v>
      </c>
      <c r="O77" s="65">
        <v>28</v>
      </c>
      <c r="P77" s="65">
        <f t="shared" si="2"/>
        <v>30</v>
      </c>
      <c r="Q77" s="65">
        <v>2</v>
      </c>
      <c r="R77" s="65">
        <f t="shared" si="6"/>
        <v>58188</v>
      </c>
      <c r="S77" s="66"/>
    </row>
    <row r="78" spans="1:19">
      <c r="A78" s="64">
        <v>42716</v>
      </c>
      <c r="B78" s="65">
        <v>18</v>
      </c>
      <c r="C78" s="66" t="s">
        <v>36</v>
      </c>
      <c r="D78" s="66"/>
      <c r="E78" s="66"/>
      <c r="F78" s="65">
        <v>70</v>
      </c>
      <c r="G78" s="66" t="s">
        <v>675</v>
      </c>
      <c r="H78" s="65">
        <v>3</v>
      </c>
      <c r="I78" s="65">
        <v>3</v>
      </c>
      <c r="J78" s="65">
        <v>16</v>
      </c>
      <c r="K78" s="65">
        <v>2101</v>
      </c>
      <c r="L78" s="65"/>
      <c r="M78" s="65"/>
      <c r="N78" s="67">
        <f t="shared" si="4"/>
        <v>131.3125</v>
      </c>
      <c r="O78" s="65">
        <v>197</v>
      </c>
      <c r="P78" s="65">
        <f t="shared" si="2"/>
        <v>30</v>
      </c>
      <c r="Q78" s="65">
        <v>2</v>
      </c>
      <c r="R78" s="65">
        <f t="shared" si="6"/>
        <v>58188</v>
      </c>
      <c r="S78" s="66"/>
    </row>
    <row r="79" spans="1:19">
      <c r="A79" s="64">
        <v>42716</v>
      </c>
      <c r="B79" s="65">
        <v>19</v>
      </c>
      <c r="C79" s="68" t="s">
        <v>276</v>
      </c>
      <c r="D79" s="68"/>
      <c r="E79" s="68"/>
      <c r="F79" s="65">
        <v>64</v>
      </c>
      <c r="G79" s="66" t="s">
        <v>695</v>
      </c>
      <c r="H79" s="65">
        <v>3</v>
      </c>
      <c r="I79" s="65">
        <v>3</v>
      </c>
      <c r="J79" s="65">
        <v>15</v>
      </c>
      <c r="K79" s="65">
        <v>2022</v>
      </c>
      <c r="L79" s="65"/>
      <c r="M79" s="65"/>
      <c r="N79" s="67">
        <f t="shared" ref="N79" si="7">K79/J79</f>
        <v>134.80000000000001</v>
      </c>
      <c r="O79" s="65">
        <v>494</v>
      </c>
      <c r="P79" s="65">
        <f t="shared" si="2"/>
        <v>30</v>
      </c>
      <c r="Q79" s="65">
        <v>2</v>
      </c>
      <c r="R79" s="65">
        <f t="shared" si="6"/>
        <v>58188</v>
      </c>
      <c r="S79" s="66"/>
    </row>
    <row r="80" spans="1:19">
      <c r="A80" s="64">
        <v>42716</v>
      </c>
      <c r="B80" s="65">
        <v>20</v>
      </c>
      <c r="C80" s="66" t="s">
        <v>700</v>
      </c>
      <c r="D80" s="66"/>
      <c r="E80" s="66"/>
      <c r="F80" s="65">
        <v>67</v>
      </c>
      <c r="G80" s="66" t="s">
        <v>705</v>
      </c>
      <c r="H80" s="65">
        <v>3</v>
      </c>
      <c r="I80" s="65">
        <v>3</v>
      </c>
      <c r="J80" s="65">
        <v>15</v>
      </c>
      <c r="K80" s="65">
        <v>1990</v>
      </c>
      <c r="L80" s="65"/>
      <c r="M80" s="65"/>
      <c r="N80" s="67">
        <f t="shared" ref="N80:N87" si="8">K80/J80</f>
        <v>132.66666666666666</v>
      </c>
      <c r="O80" s="65">
        <v>79</v>
      </c>
      <c r="P80" s="65">
        <f t="shared" si="2"/>
        <v>30</v>
      </c>
      <c r="Q80" s="65">
        <v>2</v>
      </c>
      <c r="R80" s="65">
        <f t="shared" si="6"/>
        <v>58188</v>
      </c>
      <c r="S80" s="66"/>
    </row>
    <row r="81" spans="1:20">
      <c r="A81" s="64">
        <v>42716</v>
      </c>
      <c r="B81" s="65">
        <v>21</v>
      </c>
      <c r="C81" s="66" t="s">
        <v>41</v>
      </c>
      <c r="D81" s="66"/>
      <c r="E81" s="66"/>
      <c r="F81" s="65">
        <v>61</v>
      </c>
      <c r="G81" s="66" t="s">
        <v>705</v>
      </c>
      <c r="H81" s="65">
        <v>3</v>
      </c>
      <c r="I81" s="65">
        <v>3</v>
      </c>
      <c r="J81" s="65">
        <v>15</v>
      </c>
      <c r="K81" s="65">
        <v>1987</v>
      </c>
      <c r="L81" s="65"/>
      <c r="M81" s="65"/>
      <c r="N81" s="67">
        <f t="shared" si="8"/>
        <v>132.46666666666667</v>
      </c>
      <c r="O81" s="65">
        <v>18</v>
      </c>
      <c r="P81" s="65">
        <f t="shared" si="2"/>
        <v>30</v>
      </c>
      <c r="Q81" s="65">
        <v>2</v>
      </c>
      <c r="R81" s="65">
        <f t="shared" si="6"/>
        <v>58188</v>
      </c>
      <c r="S81" s="66"/>
    </row>
    <row r="82" spans="1:20">
      <c r="A82" s="64">
        <v>42716</v>
      </c>
      <c r="B82" s="65">
        <v>22</v>
      </c>
      <c r="C82" s="95" t="s">
        <v>277</v>
      </c>
      <c r="D82" s="95"/>
      <c r="E82" s="95"/>
      <c r="F82" s="96">
        <v>61</v>
      </c>
      <c r="G82" s="97" t="s">
        <v>705</v>
      </c>
      <c r="H82" s="65">
        <v>3</v>
      </c>
      <c r="I82" s="65">
        <v>1</v>
      </c>
      <c r="J82" s="65">
        <v>15</v>
      </c>
      <c r="K82" s="65">
        <v>1980</v>
      </c>
      <c r="L82" s="65"/>
      <c r="M82" s="65"/>
      <c r="N82" s="67">
        <f t="shared" si="8"/>
        <v>132</v>
      </c>
      <c r="O82" s="65">
        <v>122</v>
      </c>
      <c r="P82" s="65">
        <f t="shared" si="2"/>
        <v>30</v>
      </c>
      <c r="Q82" s="65">
        <v>2</v>
      </c>
      <c r="R82" s="65">
        <f t="shared" si="6"/>
        <v>58188</v>
      </c>
      <c r="S82" s="66"/>
    </row>
    <row r="83" spans="1:20">
      <c r="A83" s="64">
        <v>42716</v>
      </c>
      <c r="B83" s="65">
        <v>23</v>
      </c>
      <c r="C83" s="95" t="s">
        <v>709</v>
      </c>
      <c r="D83" s="95"/>
      <c r="E83" s="95"/>
      <c r="F83" s="96">
        <v>61</v>
      </c>
      <c r="G83" s="97" t="s">
        <v>705</v>
      </c>
      <c r="H83" s="65">
        <v>3</v>
      </c>
      <c r="I83" s="65">
        <v>1</v>
      </c>
      <c r="J83" s="65">
        <v>15</v>
      </c>
      <c r="K83" s="65">
        <v>1975</v>
      </c>
      <c r="L83" s="65"/>
      <c r="M83" s="65"/>
      <c r="N83" s="67">
        <f t="shared" si="8"/>
        <v>131.66666666666666</v>
      </c>
      <c r="O83" s="65">
        <v>3</v>
      </c>
      <c r="P83" s="65">
        <f t="shared" si="2"/>
        <v>30</v>
      </c>
      <c r="Q83" s="65">
        <v>2</v>
      </c>
      <c r="R83" s="65">
        <f t="shared" si="6"/>
        <v>58188</v>
      </c>
      <c r="S83" s="66"/>
    </row>
    <row r="84" spans="1:20">
      <c r="A84" s="64">
        <v>42716</v>
      </c>
      <c r="B84" s="65">
        <v>24</v>
      </c>
      <c r="C84" s="66" t="s">
        <v>275</v>
      </c>
      <c r="D84" s="66"/>
      <c r="E84" s="66"/>
      <c r="F84" s="65">
        <v>61</v>
      </c>
      <c r="G84" s="66" t="s">
        <v>686</v>
      </c>
      <c r="H84" s="65">
        <v>3</v>
      </c>
      <c r="I84" s="65">
        <v>3</v>
      </c>
      <c r="J84" s="65">
        <v>15</v>
      </c>
      <c r="K84" s="65">
        <v>1942</v>
      </c>
      <c r="L84" s="65"/>
      <c r="M84" s="65"/>
      <c r="N84" s="67">
        <f t="shared" si="8"/>
        <v>129.46666666666667</v>
      </c>
      <c r="O84" s="65">
        <v>148</v>
      </c>
      <c r="P84" s="65">
        <f t="shared" si="2"/>
        <v>30</v>
      </c>
      <c r="Q84" s="65">
        <v>2</v>
      </c>
      <c r="R84" s="65">
        <f t="shared" si="6"/>
        <v>58188</v>
      </c>
      <c r="S84" s="66"/>
    </row>
    <row r="85" spans="1:20">
      <c r="A85" s="64">
        <v>42716</v>
      </c>
      <c r="B85" s="65">
        <v>25</v>
      </c>
      <c r="C85" s="66" t="s">
        <v>710</v>
      </c>
      <c r="D85" s="66"/>
      <c r="E85" s="66"/>
      <c r="F85" s="65">
        <v>65</v>
      </c>
      <c r="G85" s="66" t="s">
        <v>705</v>
      </c>
      <c r="H85" s="65">
        <v>3</v>
      </c>
      <c r="I85" s="65">
        <v>3</v>
      </c>
      <c r="J85" s="65">
        <v>14</v>
      </c>
      <c r="K85" s="65">
        <v>1846</v>
      </c>
      <c r="L85" s="65"/>
      <c r="M85" s="65"/>
      <c r="N85" s="67">
        <f t="shared" si="8"/>
        <v>131.85714285714286</v>
      </c>
      <c r="O85" s="65">
        <v>126</v>
      </c>
      <c r="P85" s="65">
        <f t="shared" si="2"/>
        <v>30</v>
      </c>
      <c r="Q85" s="65">
        <v>2</v>
      </c>
      <c r="R85" s="65">
        <f t="shared" si="6"/>
        <v>58188</v>
      </c>
      <c r="S85" s="66"/>
    </row>
    <row r="86" spans="1:20">
      <c r="A86" s="64">
        <v>42716</v>
      </c>
      <c r="B86" s="65">
        <v>26</v>
      </c>
      <c r="C86" s="66" t="s">
        <v>711</v>
      </c>
      <c r="D86" s="66"/>
      <c r="E86" s="66"/>
      <c r="F86" s="65">
        <v>62</v>
      </c>
      <c r="G86" s="66" t="s">
        <v>705</v>
      </c>
      <c r="H86" s="65">
        <v>3</v>
      </c>
      <c r="I86" s="65">
        <v>3</v>
      </c>
      <c r="J86" s="65">
        <v>14</v>
      </c>
      <c r="K86" s="65">
        <v>1827</v>
      </c>
      <c r="L86" s="65"/>
      <c r="M86" s="65"/>
      <c r="N86" s="67">
        <f t="shared" si="8"/>
        <v>130.5</v>
      </c>
      <c r="O86" s="65">
        <v>63</v>
      </c>
      <c r="P86" s="65">
        <f t="shared" si="2"/>
        <v>30</v>
      </c>
      <c r="Q86" s="65">
        <v>2</v>
      </c>
      <c r="R86" s="65">
        <f t="shared" si="6"/>
        <v>58188</v>
      </c>
      <c r="S86" s="66"/>
    </row>
    <row r="87" spans="1:20">
      <c r="A87" s="64">
        <v>42716</v>
      </c>
      <c r="B87" s="65">
        <v>27</v>
      </c>
      <c r="C87" s="98" t="s">
        <v>42</v>
      </c>
      <c r="D87" s="98"/>
      <c r="E87" s="98"/>
      <c r="F87" s="99">
        <v>60</v>
      </c>
      <c r="G87" s="100" t="s">
        <v>686</v>
      </c>
      <c r="H87" s="65">
        <v>3</v>
      </c>
      <c r="I87" s="65">
        <v>3</v>
      </c>
      <c r="J87" s="65">
        <v>13</v>
      </c>
      <c r="K87" s="65">
        <v>1686</v>
      </c>
      <c r="L87" s="65"/>
      <c r="M87" s="65"/>
      <c r="N87" s="67">
        <f t="shared" si="8"/>
        <v>129.69230769230768</v>
      </c>
      <c r="O87" s="65">
        <v>30</v>
      </c>
      <c r="P87" s="65">
        <f t="shared" si="2"/>
        <v>30</v>
      </c>
      <c r="Q87" s="65">
        <v>2</v>
      </c>
      <c r="R87" s="65">
        <f t="shared" si="6"/>
        <v>58188</v>
      </c>
      <c r="S87" s="66"/>
    </row>
    <row r="88" spans="1:20">
      <c r="A88" s="64">
        <v>42716</v>
      </c>
      <c r="B88" s="65">
        <v>28</v>
      </c>
      <c r="C88" s="98" t="s">
        <v>40</v>
      </c>
      <c r="D88" s="98"/>
      <c r="E88" s="98"/>
      <c r="F88" s="99">
        <v>61</v>
      </c>
      <c r="G88" s="100" t="s">
        <v>686</v>
      </c>
      <c r="H88" s="65">
        <v>3</v>
      </c>
      <c r="I88" s="65">
        <v>3</v>
      </c>
      <c r="J88" s="65">
        <v>12</v>
      </c>
      <c r="K88" s="65">
        <v>1533</v>
      </c>
      <c r="L88" s="65"/>
      <c r="M88" s="65"/>
      <c r="N88" s="67">
        <f t="shared" si="4"/>
        <v>127.75</v>
      </c>
      <c r="O88" s="65">
        <v>35</v>
      </c>
      <c r="P88" s="65">
        <f t="shared" si="2"/>
        <v>30</v>
      </c>
      <c r="Q88" s="65">
        <v>2</v>
      </c>
      <c r="R88" s="65">
        <f t="shared" si="6"/>
        <v>58188</v>
      </c>
      <c r="S88" s="66"/>
    </row>
    <row r="89" spans="1:20">
      <c r="A89" s="64">
        <v>42716</v>
      </c>
      <c r="B89" s="65">
        <v>29</v>
      </c>
      <c r="C89" s="98" t="s">
        <v>698</v>
      </c>
      <c r="D89" s="98"/>
      <c r="E89" s="98"/>
      <c r="F89" s="99">
        <v>56</v>
      </c>
      <c r="G89" s="100" t="s">
        <v>686</v>
      </c>
      <c r="H89" s="65">
        <v>3</v>
      </c>
      <c r="I89" s="65">
        <v>3</v>
      </c>
      <c r="J89" s="65">
        <v>5</v>
      </c>
      <c r="K89" s="101">
        <v>653</v>
      </c>
      <c r="L89" s="101"/>
      <c r="M89" s="101"/>
      <c r="N89" s="67">
        <f>K89/J89</f>
        <v>130.6</v>
      </c>
      <c r="O89" s="65">
        <v>0</v>
      </c>
      <c r="P89" s="65">
        <f t="shared" si="2"/>
        <v>30</v>
      </c>
      <c r="Q89" s="65">
        <v>2</v>
      </c>
      <c r="R89" s="65">
        <f t="shared" si="6"/>
        <v>58188</v>
      </c>
      <c r="S89" s="66"/>
    </row>
    <row r="90" spans="1:20" ht="17.25" thickBot="1">
      <c r="A90" s="69">
        <v>42716</v>
      </c>
      <c r="B90" s="70">
        <v>30</v>
      </c>
      <c r="C90" s="71" t="s">
        <v>262</v>
      </c>
      <c r="D90" s="71"/>
      <c r="E90" s="71"/>
      <c r="F90" s="72">
        <v>77</v>
      </c>
      <c r="G90" s="73" t="s">
        <v>691</v>
      </c>
      <c r="H90" s="70">
        <v>3</v>
      </c>
      <c r="I90" s="70">
        <v>3</v>
      </c>
      <c r="J90" s="70">
        <v>2</v>
      </c>
      <c r="K90" s="102">
        <v>280</v>
      </c>
      <c r="L90" s="102"/>
      <c r="M90" s="102"/>
      <c r="N90" s="74">
        <f>K90/J90</f>
        <v>140</v>
      </c>
      <c r="O90" s="70">
        <v>0</v>
      </c>
      <c r="P90" s="70">
        <f t="shared" si="2"/>
        <v>30</v>
      </c>
      <c r="Q90" s="70">
        <v>2</v>
      </c>
      <c r="R90" s="70">
        <f t="shared" si="6"/>
        <v>58188</v>
      </c>
      <c r="S90" s="75"/>
    </row>
    <row r="91" spans="1:20" ht="17.25" thickTop="1">
      <c r="A91" s="76">
        <v>42723</v>
      </c>
      <c r="B91" s="77">
        <v>1</v>
      </c>
      <c r="C91" s="78" t="s">
        <v>703</v>
      </c>
      <c r="D91" s="78"/>
      <c r="E91" s="78"/>
      <c r="F91" s="77">
        <v>125</v>
      </c>
      <c r="G91" s="78" t="s">
        <v>695</v>
      </c>
      <c r="H91" s="77">
        <v>4</v>
      </c>
      <c r="I91" s="77">
        <v>4</v>
      </c>
      <c r="J91" s="77">
        <v>16</v>
      </c>
      <c r="K91" s="77">
        <v>2160</v>
      </c>
      <c r="L91" s="77"/>
      <c r="M91" s="77"/>
      <c r="N91" s="79">
        <f t="shared" ref="N91:N95" si="9">K91/J91</f>
        <v>135</v>
      </c>
      <c r="O91" s="77">
        <v>618</v>
      </c>
      <c r="P91" s="77">
        <v>29</v>
      </c>
      <c r="Q91" s="77">
        <v>1</v>
      </c>
      <c r="R91" s="77">
        <f>SUM(K91:K119)</f>
        <v>60142</v>
      </c>
      <c r="S91" s="78"/>
    </row>
    <row r="92" spans="1:20">
      <c r="A92" s="76">
        <v>42723</v>
      </c>
      <c r="B92" s="77">
        <v>2</v>
      </c>
      <c r="C92" s="78" t="s">
        <v>694</v>
      </c>
      <c r="D92" s="78"/>
      <c r="E92" s="78"/>
      <c r="F92" s="77">
        <v>91</v>
      </c>
      <c r="G92" s="78" t="s">
        <v>695</v>
      </c>
      <c r="H92" s="77">
        <v>4</v>
      </c>
      <c r="I92" s="77">
        <v>4</v>
      </c>
      <c r="J92" s="77">
        <v>16</v>
      </c>
      <c r="K92" s="77">
        <v>2160</v>
      </c>
      <c r="L92" s="77"/>
      <c r="M92" s="77"/>
      <c r="N92" s="79">
        <f t="shared" si="9"/>
        <v>135</v>
      </c>
      <c r="O92" s="77">
        <v>245</v>
      </c>
      <c r="P92" s="77">
        <f>P91</f>
        <v>29</v>
      </c>
      <c r="Q92" s="77">
        <v>1</v>
      </c>
      <c r="R92" s="77">
        <f>R91</f>
        <v>60142</v>
      </c>
      <c r="S92" s="78"/>
    </row>
    <row r="93" spans="1:20">
      <c r="A93" s="76">
        <v>42723</v>
      </c>
      <c r="B93" s="77">
        <v>3</v>
      </c>
      <c r="C93" s="80" t="s">
        <v>27</v>
      </c>
      <c r="D93" s="80"/>
      <c r="E93" s="80"/>
      <c r="F93" s="77">
        <v>89</v>
      </c>
      <c r="G93" s="78" t="s">
        <v>695</v>
      </c>
      <c r="H93" s="77">
        <v>4</v>
      </c>
      <c r="I93" s="77">
        <v>4</v>
      </c>
      <c r="J93" s="77">
        <v>16</v>
      </c>
      <c r="K93" s="77">
        <v>2160</v>
      </c>
      <c r="L93" s="77"/>
      <c r="M93" s="77"/>
      <c r="N93" s="79">
        <f t="shared" si="9"/>
        <v>135</v>
      </c>
      <c r="O93" s="77">
        <v>144</v>
      </c>
      <c r="P93" s="77">
        <f t="shared" ref="P93:P119" si="10">P92</f>
        <v>29</v>
      </c>
      <c r="Q93" s="77">
        <v>1</v>
      </c>
      <c r="R93" s="77">
        <f t="shared" ref="R93:R119" si="11">R92</f>
        <v>60142</v>
      </c>
      <c r="S93" s="81"/>
      <c r="T93" s="82"/>
    </row>
    <row r="94" spans="1:20">
      <c r="A94" s="76">
        <v>42723</v>
      </c>
      <c r="B94" s="77">
        <v>4</v>
      </c>
      <c r="C94" s="80" t="s">
        <v>31</v>
      </c>
      <c r="D94" s="80"/>
      <c r="E94" s="80"/>
      <c r="F94" s="77">
        <v>70</v>
      </c>
      <c r="G94" s="78" t="s">
        <v>670</v>
      </c>
      <c r="H94" s="77">
        <v>4</v>
      </c>
      <c r="I94" s="77">
        <v>4</v>
      </c>
      <c r="J94" s="77">
        <v>16</v>
      </c>
      <c r="K94" s="77">
        <v>2160</v>
      </c>
      <c r="L94" s="77"/>
      <c r="M94" s="77"/>
      <c r="N94" s="79">
        <f>K94/J94</f>
        <v>135</v>
      </c>
      <c r="O94" s="77">
        <v>885</v>
      </c>
      <c r="P94" s="77">
        <f t="shared" si="10"/>
        <v>29</v>
      </c>
      <c r="Q94" s="77">
        <v>1</v>
      </c>
      <c r="R94" s="77">
        <f t="shared" si="11"/>
        <v>60142</v>
      </c>
      <c r="S94" s="78"/>
    </row>
    <row r="95" spans="1:20">
      <c r="A95" s="76">
        <v>42723</v>
      </c>
      <c r="B95" s="77">
        <v>5</v>
      </c>
      <c r="C95" s="78" t="s">
        <v>28</v>
      </c>
      <c r="D95" s="78"/>
      <c r="E95" s="78"/>
      <c r="F95" s="77">
        <v>69</v>
      </c>
      <c r="G95" s="78" t="s">
        <v>695</v>
      </c>
      <c r="H95" s="77">
        <v>4</v>
      </c>
      <c r="I95" s="77">
        <v>4</v>
      </c>
      <c r="J95" s="77">
        <v>16</v>
      </c>
      <c r="K95" s="77">
        <v>2160</v>
      </c>
      <c r="L95" s="77"/>
      <c r="M95" s="77"/>
      <c r="N95" s="79">
        <f t="shared" si="9"/>
        <v>135</v>
      </c>
      <c r="O95" s="77">
        <v>885</v>
      </c>
      <c r="P95" s="77">
        <f t="shared" si="10"/>
        <v>29</v>
      </c>
      <c r="Q95" s="77">
        <v>1</v>
      </c>
      <c r="R95" s="77">
        <f t="shared" si="11"/>
        <v>60142</v>
      </c>
      <c r="S95" s="78"/>
    </row>
    <row r="96" spans="1:20">
      <c r="A96" s="76">
        <v>42723</v>
      </c>
      <c r="B96" s="77">
        <v>6</v>
      </c>
      <c r="C96" s="78" t="s">
        <v>712</v>
      </c>
      <c r="D96" s="78"/>
      <c r="E96" s="78"/>
      <c r="F96" s="77">
        <v>54</v>
      </c>
      <c r="G96" s="78" t="s">
        <v>695</v>
      </c>
      <c r="H96" s="77">
        <v>4</v>
      </c>
      <c r="I96" s="77">
        <v>4</v>
      </c>
      <c r="J96" s="77">
        <v>16</v>
      </c>
      <c r="K96" s="77">
        <v>2160</v>
      </c>
      <c r="L96" s="77"/>
      <c r="M96" s="77"/>
      <c r="N96" s="79">
        <f t="shared" ref="N96:N102" si="12">K96/J96</f>
        <v>135</v>
      </c>
      <c r="O96" s="77">
        <v>383</v>
      </c>
      <c r="P96" s="77">
        <f t="shared" si="10"/>
        <v>29</v>
      </c>
      <c r="Q96" s="77">
        <v>1</v>
      </c>
      <c r="R96" s="77">
        <f t="shared" si="11"/>
        <v>60142</v>
      </c>
      <c r="S96" s="78"/>
    </row>
    <row r="97" spans="1:19">
      <c r="A97" s="76">
        <v>42723</v>
      </c>
      <c r="B97" s="77">
        <v>7</v>
      </c>
      <c r="C97" s="78" t="s">
        <v>33</v>
      </c>
      <c r="D97" s="78"/>
      <c r="E97" s="78"/>
      <c r="F97" s="77">
        <v>68</v>
      </c>
      <c r="G97" s="78" t="s">
        <v>670</v>
      </c>
      <c r="H97" s="77">
        <v>4</v>
      </c>
      <c r="I97" s="77">
        <v>4</v>
      </c>
      <c r="J97" s="77">
        <v>16</v>
      </c>
      <c r="K97" s="77">
        <v>2158</v>
      </c>
      <c r="L97" s="77"/>
      <c r="M97" s="77"/>
      <c r="N97" s="79">
        <f t="shared" si="12"/>
        <v>134.875</v>
      </c>
      <c r="O97" s="77">
        <v>30</v>
      </c>
      <c r="P97" s="77">
        <f t="shared" si="10"/>
        <v>29</v>
      </c>
      <c r="Q97" s="77">
        <v>1</v>
      </c>
      <c r="R97" s="77">
        <f t="shared" si="11"/>
        <v>60142</v>
      </c>
      <c r="S97" s="78"/>
    </row>
    <row r="98" spans="1:19">
      <c r="A98" s="76">
        <v>42723</v>
      </c>
      <c r="B98" s="77">
        <v>8</v>
      </c>
      <c r="C98" s="78" t="s">
        <v>9</v>
      </c>
      <c r="D98" s="78"/>
      <c r="E98" s="78"/>
      <c r="F98" s="77">
        <v>77</v>
      </c>
      <c r="G98" s="78" t="s">
        <v>706</v>
      </c>
      <c r="H98" s="77">
        <v>4</v>
      </c>
      <c r="I98" s="77">
        <v>4</v>
      </c>
      <c r="J98" s="77">
        <v>16</v>
      </c>
      <c r="K98" s="77">
        <v>2138</v>
      </c>
      <c r="L98" s="77"/>
      <c r="M98" s="77"/>
      <c r="N98" s="79">
        <f t="shared" si="12"/>
        <v>133.625</v>
      </c>
      <c r="O98" s="77">
        <v>395</v>
      </c>
      <c r="P98" s="77">
        <f t="shared" si="10"/>
        <v>29</v>
      </c>
      <c r="Q98" s="77">
        <v>1</v>
      </c>
      <c r="R98" s="77">
        <f t="shared" si="11"/>
        <v>60142</v>
      </c>
      <c r="S98" s="78"/>
    </row>
    <row r="99" spans="1:19">
      <c r="A99" s="76">
        <v>42723</v>
      </c>
      <c r="B99" s="77">
        <v>9</v>
      </c>
      <c r="C99" s="78" t="s">
        <v>713</v>
      </c>
      <c r="D99" s="78"/>
      <c r="E99" s="78"/>
      <c r="F99" s="77">
        <v>80</v>
      </c>
      <c r="G99" s="78" t="s">
        <v>670</v>
      </c>
      <c r="H99" s="77">
        <v>4</v>
      </c>
      <c r="I99" s="77">
        <v>2</v>
      </c>
      <c r="J99" s="77">
        <v>16</v>
      </c>
      <c r="K99" s="77">
        <v>2135</v>
      </c>
      <c r="L99" s="77"/>
      <c r="M99" s="77"/>
      <c r="N99" s="79">
        <f t="shared" si="12"/>
        <v>133.4375</v>
      </c>
      <c r="O99" s="77">
        <v>888</v>
      </c>
      <c r="P99" s="77">
        <f t="shared" si="10"/>
        <v>29</v>
      </c>
      <c r="Q99" s="77">
        <v>1</v>
      </c>
      <c r="R99" s="77">
        <f t="shared" si="11"/>
        <v>60142</v>
      </c>
      <c r="S99" s="78"/>
    </row>
    <row r="100" spans="1:19">
      <c r="A100" s="76">
        <v>42723</v>
      </c>
      <c r="B100" s="77">
        <v>10</v>
      </c>
      <c r="C100" s="78" t="s">
        <v>37</v>
      </c>
      <c r="D100" s="78"/>
      <c r="E100" s="78"/>
      <c r="F100" s="77">
        <v>82</v>
      </c>
      <c r="G100" s="78" t="s">
        <v>695</v>
      </c>
      <c r="H100" s="77">
        <v>4</v>
      </c>
      <c r="I100" s="77">
        <v>4</v>
      </c>
      <c r="J100" s="77">
        <v>16</v>
      </c>
      <c r="K100" s="77">
        <v>2127</v>
      </c>
      <c r="L100" s="77"/>
      <c r="M100" s="77"/>
      <c r="N100" s="79">
        <f t="shared" si="12"/>
        <v>132.9375</v>
      </c>
      <c r="O100" s="77">
        <v>286</v>
      </c>
      <c r="P100" s="77">
        <f t="shared" si="10"/>
        <v>29</v>
      </c>
      <c r="Q100" s="77">
        <v>1</v>
      </c>
      <c r="R100" s="77">
        <f t="shared" si="11"/>
        <v>60142</v>
      </c>
      <c r="S100" s="78"/>
    </row>
    <row r="101" spans="1:19">
      <c r="A101" s="76">
        <v>42723</v>
      </c>
      <c r="B101" s="77">
        <v>11</v>
      </c>
      <c r="C101" s="78" t="s">
        <v>39</v>
      </c>
      <c r="D101" s="78"/>
      <c r="E101" s="78"/>
      <c r="F101" s="77">
        <v>62</v>
      </c>
      <c r="G101" s="78" t="s">
        <v>686</v>
      </c>
      <c r="H101" s="77">
        <v>4</v>
      </c>
      <c r="I101" s="77">
        <v>4</v>
      </c>
      <c r="J101" s="77">
        <v>16</v>
      </c>
      <c r="K101" s="77">
        <v>2124</v>
      </c>
      <c r="L101" s="77"/>
      <c r="M101" s="77"/>
      <c r="N101" s="79">
        <f t="shared" si="12"/>
        <v>132.75</v>
      </c>
      <c r="O101" s="77">
        <v>51</v>
      </c>
      <c r="P101" s="77">
        <f t="shared" si="10"/>
        <v>29</v>
      </c>
      <c r="Q101" s="77">
        <v>1</v>
      </c>
      <c r="R101" s="77">
        <f t="shared" si="11"/>
        <v>60142</v>
      </c>
      <c r="S101" s="78"/>
    </row>
    <row r="102" spans="1:19">
      <c r="A102" s="76">
        <v>42723</v>
      </c>
      <c r="B102" s="77">
        <v>12</v>
      </c>
      <c r="C102" s="78" t="s">
        <v>30</v>
      </c>
      <c r="D102" s="78"/>
      <c r="E102" s="78"/>
      <c r="F102" s="77">
        <v>72</v>
      </c>
      <c r="G102" s="78" t="s">
        <v>670</v>
      </c>
      <c r="H102" s="77">
        <v>4</v>
      </c>
      <c r="I102" s="77">
        <v>4</v>
      </c>
      <c r="J102" s="77">
        <v>16</v>
      </c>
      <c r="K102" s="77">
        <v>2122</v>
      </c>
      <c r="L102" s="77"/>
      <c r="M102" s="77"/>
      <c r="N102" s="79">
        <f t="shared" si="12"/>
        <v>132.625</v>
      </c>
      <c r="O102" s="77">
        <v>329</v>
      </c>
      <c r="P102" s="77">
        <f t="shared" si="10"/>
        <v>29</v>
      </c>
      <c r="Q102" s="77">
        <v>1</v>
      </c>
      <c r="R102" s="77">
        <f t="shared" si="11"/>
        <v>60142</v>
      </c>
      <c r="S102" s="78"/>
    </row>
    <row r="103" spans="1:19">
      <c r="A103" s="76">
        <v>42723</v>
      </c>
      <c r="B103" s="77">
        <v>13</v>
      </c>
      <c r="C103" s="78" t="s">
        <v>38</v>
      </c>
      <c r="D103" s="78"/>
      <c r="E103" s="78"/>
      <c r="F103" s="77">
        <v>58</v>
      </c>
      <c r="G103" s="78" t="s">
        <v>691</v>
      </c>
      <c r="H103" s="77">
        <v>4</v>
      </c>
      <c r="I103" s="77">
        <v>4</v>
      </c>
      <c r="J103" s="77">
        <v>16</v>
      </c>
      <c r="K103" s="77">
        <v>2121</v>
      </c>
      <c r="L103" s="77"/>
      <c r="M103" s="77"/>
      <c r="N103" s="79">
        <f t="shared" ref="N103" si="13">K103/J103</f>
        <v>132.5625</v>
      </c>
      <c r="O103" s="77">
        <v>138</v>
      </c>
      <c r="P103" s="77">
        <f t="shared" si="10"/>
        <v>29</v>
      </c>
      <c r="Q103" s="77">
        <v>1</v>
      </c>
      <c r="R103" s="77">
        <f t="shared" si="11"/>
        <v>60142</v>
      </c>
      <c r="S103" s="78"/>
    </row>
    <row r="104" spans="1:19">
      <c r="A104" s="76">
        <v>42723</v>
      </c>
      <c r="B104" s="77">
        <v>14</v>
      </c>
      <c r="C104" s="78" t="s">
        <v>710</v>
      </c>
      <c r="D104" s="78"/>
      <c r="E104" s="78"/>
      <c r="F104" s="77">
        <v>66</v>
      </c>
      <c r="G104" s="78" t="s">
        <v>675</v>
      </c>
      <c r="H104" s="77">
        <v>4</v>
      </c>
      <c r="I104" s="77">
        <v>4</v>
      </c>
      <c r="J104" s="77">
        <v>16</v>
      </c>
      <c r="K104" s="77">
        <v>2117</v>
      </c>
      <c r="L104" s="77"/>
      <c r="M104" s="77"/>
      <c r="N104" s="79">
        <f>K104/J104</f>
        <v>132.3125</v>
      </c>
      <c r="O104" s="77">
        <v>180</v>
      </c>
      <c r="P104" s="77">
        <f t="shared" si="10"/>
        <v>29</v>
      </c>
      <c r="Q104" s="77">
        <v>1</v>
      </c>
      <c r="R104" s="77">
        <f t="shared" si="11"/>
        <v>60142</v>
      </c>
      <c r="S104" s="78"/>
    </row>
    <row r="105" spans="1:19">
      <c r="A105" s="76">
        <v>42723</v>
      </c>
      <c r="B105" s="77">
        <v>15</v>
      </c>
      <c r="C105" s="78" t="s">
        <v>32</v>
      </c>
      <c r="D105" s="78"/>
      <c r="E105" s="78"/>
      <c r="F105" s="77">
        <v>53</v>
      </c>
      <c r="G105" s="78" t="s">
        <v>691</v>
      </c>
      <c r="H105" s="77">
        <v>4</v>
      </c>
      <c r="I105" s="77">
        <v>4</v>
      </c>
      <c r="J105" s="77">
        <v>16</v>
      </c>
      <c r="K105" s="77">
        <v>2116</v>
      </c>
      <c r="L105" s="77"/>
      <c r="M105" s="77"/>
      <c r="N105" s="79">
        <f>K105/J105</f>
        <v>132.25</v>
      </c>
      <c r="O105" s="77">
        <v>64</v>
      </c>
      <c r="P105" s="77">
        <f t="shared" si="10"/>
        <v>29</v>
      </c>
      <c r="Q105" s="77">
        <v>1</v>
      </c>
      <c r="R105" s="77">
        <f t="shared" si="11"/>
        <v>60142</v>
      </c>
      <c r="S105" s="78"/>
    </row>
    <row r="106" spans="1:19">
      <c r="A106" s="76">
        <v>42723</v>
      </c>
      <c r="B106" s="77">
        <v>16</v>
      </c>
      <c r="C106" s="78" t="s">
        <v>680</v>
      </c>
      <c r="D106" s="78"/>
      <c r="E106" s="78"/>
      <c r="F106" s="77">
        <v>63</v>
      </c>
      <c r="G106" s="78" t="s">
        <v>686</v>
      </c>
      <c r="H106" s="77">
        <v>4</v>
      </c>
      <c r="I106" s="77">
        <v>4</v>
      </c>
      <c r="J106" s="77">
        <v>16</v>
      </c>
      <c r="K106" s="77">
        <v>2113</v>
      </c>
      <c r="L106" s="77"/>
      <c r="M106" s="77"/>
      <c r="N106" s="79">
        <f>K106/J106</f>
        <v>132.0625</v>
      </c>
      <c r="O106" s="77">
        <v>18</v>
      </c>
      <c r="P106" s="77">
        <f t="shared" si="10"/>
        <v>29</v>
      </c>
      <c r="Q106" s="77">
        <v>1</v>
      </c>
      <c r="R106" s="77">
        <f t="shared" si="11"/>
        <v>60142</v>
      </c>
      <c r="S106" s="78"/>
    </row>
    <row r="107" spans="1:19">
      <c r="A107" s="76">
        <v>42723</v>
      </c>
      <c r="B107" s="77">
        <v>17</v>
      </c>
      <c r="C107" s="78" t="s">
        <v>714</v>
      </c>
      <c r="D107" s="78"/>
      <c r="E107" s="78"/>
      <c r="F107" s="77">
        <v>58</v>
      </c>
      <c r="G107" s="78" t="s">
        <v>675</v>
      </c>
      <c r="H107" s="77">
        <v>4</v>
      </c>
      <c r="I107" s="77">
        <v>4</v>
      </c>
      <c r="J107" s="77">
        <v>16</v>
      </c>
      <c r="K107" s="77">
        <v>2108</v>
      </c>
      <c r="L107" s="77"/>
      <c r="M107" s="77"/>
      <c r="N107" s="79">
        <f>K107/J107</f>
        <v>131.75</v>
      </c>
      <c r="O107" s="77">
        <v>71</v>
      </c>
      <c r="P107" s="77">
        <f t="shared" si="10"/>
        <v>29</v>
      </c>
      <c r="Q107" s="77">
        <v>1</v>
      </c>
      <c r="R107" s="77">
        <f t="shared" si="11"/>
        <v>60142</v>
      </c>
      <c r="S107" s="78"/>
    </row>
    <row r="108" spans="1:19">
      <c r="A108" s="76">
        <v>42723</v>
      </c>
      <c r="B108" s="77">
        <v>18</v>
      </c>
      <c r="C108" s="78" t="s">
        <v>677</v>
      </c>
      <c r="D108" s="78"/>
      <c r="E108" s="78"/>
      <c r="F108" s="77">
        <v>70</v>
      </c>
      <c r="G108" s="78" t="s">
        <v>691</v>
      </c>
      <c r="H108" s="77">
        <v>4</v>
      </c>
      <c r="I108" s="77">
        <v>4</v>
      </c>
      <c r="J108" s="77">
        <v>16</v>
      </c>
      <c r="K108" s="77">
        <v>2106</v>
      </c>
      <c r="L108" s="77"/>
      <c r="M108" s="77"/>
      <c r="N108" s="79">
        <f t="shared" ref="N108" si="14">K108/J108</f>
        <v>131.625</v>
      </c>
      <c r="O108" s="77">
        <v>45</v>
      </c>
      <c r="P108" s="77">
        <f t="shared" si="10"/>
        <v>29</v>
      </c>
      <c r="Q108" s="77">
        <v>1</v>
      </c>
      <c r="R108" s="77">
        <f t="shared" si="11"/>
        <v>60142</v>
      </c>
      <c r="S108" s="78"/>
    </row>
    <row r="109" spans="1:19">
      <c r="A109" s="76">
        <v>42723</v>
      </c>
      <c r="B109" s="77">
        <v>19</v>
      </c>
      <c r="C109" s="78" t="s">
        <v>36</v>
      </c>
      <c r="D109" s="78"/>
      <c r="E109" s="78"/>
      <c r="F109" s="77">
        <v>72</v>
      </c>
      <c r="G109" s="78" t="s">
        <v>675</v>
      </c>
      <c r="H109" s="77">
        <v>4</v>
      </c>
      <c r="I109" s="77">
        <v>4</v>
      </c>
      <c r="J109" s="77">
        <v>16</v>
      </c>
      <c r="K109" s="77">
        <v>2104</v>
      </c>
      <c r="L109" s="77"/>
      <c r="M109" s="77"/>
      <c r="N109" s="79">
        <f t="shared" ref="N109:N122" si="15">K109/J109</f>
        <v>131.5</v>
      </c>
      <c r="O109" s="77">
        <v>155</v>
      </c>
      <c r="P109" s="77">
        <f t="shared" si="10"/>
        <v>29</v>
      </c>
      <c r="Q109" s="77">
        <v>1</v>
      </c>
      <c r="R109" s="77">
        <f t="shared" si="11"/>
        <v>60142</v>
      </c>
      <c r="S109" s="78"/>
    </row>
    <row r="110" spans="1:19">
      <c r="A110" s="76">
        <v>42723</v>
      </c>
      <c r="B110" s="77">
        <v>20</v>
      </c>
      <c r="C110" s="78" t="s">
        <v>263</v>
      </c>
      <c r="D110" s="78"/>
      <c r="E110" s="78"/>
      <c r="F110" s="77">
        <v>62</v>
      </c>
      <c r="G110" s="78" t="s">
        <v>705</v>
      </c>
      <c r="H110" s="77">
        <v>4</v>
      </c>
      <c r="I110" s="77">
        <v>4</v>
      </c>
      <c r="J110" s="77">
        <v>16</v>
      </c>
      <c r="K110" s="77">
        <v>2098</v>
      </c>
      <c r="L110" s="77"/>
      <c r="M110" s="77"/>
      <c r="N110" s="79">
        <f>K110/J110</f>
        <v>131.125</v>
      </c>
      <c r="O110" s="77">
        <v>152</v>
      </c>
      <c r="P110" s="77">
        <f t="shared" si="10"/>
        <v>29</v>
      </c>
      <c r="Q110" s="77">
        <v>1</v>
      </c>
      <c r="R110" s="77">
        <f t="shared" si="11"/>
        <v>60142</v>
      </c>
      <c r="S110" s="78"/>
    </row>
    <row r="111" spans="1:19">
      <c r="A111" s="76">
        <v>42723</v>
      </c>
      <c r="B111" s="77">
        <v>21</v>
      </c>
      <c r="C111" s="103" t="s">
        <v>315</v>
      </c>
      <c r="D111" s="103"/>
      <c r="E111" s="103"/>
      <c r="F111" s="104">
        <v>70</v>
      </c>
      <c r="G111" s="105" t="s">
        <v>705</v>
      </c>
      <c r="H111" s="77">
        <v>4</v>
      </c>
      <c r="I111" s="77">
        <v>1</v>
      </c>
      <c r="J111" s="77">
        <v>16</v>
      </c>
      <c r="K111" s="77">
        <v>2063</v>
      </c>
      <c r="L111" s="77"/>
      <c r="M111" s="77"/>
      <c r="N111" s="79">
        <f>K111/J111</f>
        <v>128.9375</v>
      </c>
      <c r="O111" s="77">
        <v>162</v>
      </c>
      <c r="P111" s="77">
        <f t="shared" si="10"/>
        <v>29</v>
      </c>
      <c r="Q111" s="77">
        <v>1</v>
      </c>
      <c r="R111" s="77">
        <f t="shared" si="11"/>
        <v>60142</v>
      </c>
      <c r="S111" s="78"/>
    </row>
    <row r="112" spans="1:19">
      <c r="A112" s="76">
        <v>42723</v>
      </c>
      <c r="B112" s="77">
        <v>22</v>
      </c>
      <c r="C112" s="78" t="s">
        <v>29</v>
      </c>
      <c r="D112" s="78"/>
      <c r="E112" s="78"/>
      <c r="F112" s="77">
        <v>106</v>
      </c>
      <c r="G112" s="78" t="s">
        <v>695</v>
      </c>
      <c r="H112" s="77">
        <v>4</v>
      </c>
      <c r="I112" s="77">
        <v>4</v>
      </c>
      <c r="J112" s="77">
        <v>15</v>
      </c>
      <c r="K112" s="77">
        <v>2013</v>
      </c>
      <c r="L112" s="77"/>
      <c r="M112" s="77"/>
      <c r="N112" s="79">
        <f>K112/J112</f>
        <v>134.19999999999999</v>
      </c>
      <c r="O112" s="77">
        <v>295</v>
      </c>
      <c r="P112" s="77">
        <f t="shared" si="10"/>
        <v>29</v>
      </c>
      <c r="Q112" s="77">
        <v>1</v>
      </c>
      <c r="R112" s="77">
        <f t="shared" si="11"/>
        <v>60142</v>
      </c>
      <c r="S112" s="78"/>
    </row>
    <row r="113" spans="1:20">
      <c r="A113" s="76">
        <v>42723</v>
      </c>
      <c r="B113" s="77">
        <v>23</v>
      </c>
      <c r="C113" s="78" t="s">
        <v>277</v>
      </c>
      <c r="D113" s="78"/>
      <c r="E113" s="78"/>
      <c r="F113" s="77">
        <v>62</v>
      </c>
      <c r="G113" s="78" t="s">
        <v>686</v>
      </c>
      <c r="H113" s="77">
        <v>4</v>
      </c>
      <c r="I113" s="77">
        <v>2</v>
      </c>
      <c r="J113" s="77">
        <v>15</v>
      </c>
      <c r="K113" s="77">
        <v>1989</v>
      </c>
      <c r="L113" s="77"/>
      <c r="M113" s="77"/>
      <c r="N113" s="79">
        <f>K113/J113</f>
        <v>132.6</v>
      </c>
      <c r="O113" s="77">
        <v>105</v>
      </c>
      <c r="P113" s="77">
        <f t="shared" si="10"/>
        <v>29</v>
      </c>
      <c r="Q113" s="77">
        <v>1</v>
      </c>
      <c r="R113" s="77">
        <f t="shared" si="11"/>
        <v>60142</v>
      </c>
      <c r="S113" s="78"/>
    </row>
    <row r="114" spans="1:20">
      <c r="A114" s="76">
        <v>42723</v>
      </c>
      <c r="B114" s="77">
        <v>24</v>
      </c>
      <c r="C114" s="78" t="s">
        <v>700</v>
      </c>
      <c r="D114" s="78"/>
      <c r="E114" s="78"/>
      <c r="F114" s="77">
        <v>68</v>
      </c>
      <c r="G114" s="78" t="s">
        <v>705</v>
      </c>
      <c r="H114" s="77">
        <v>4</v>
      </c>
      <c r="I114" s="77">
        <v>4</v>
      </c>
      <c r="J114" s="77">
        <v>15</v>
      </c>
      <c r="K114" s="77">
        <v>1986</v>
      </c>
      <c r="L114" s="77"/>
      <c r="M114" s="77"/>
      <c r="N114" s="79">
        <f t="shared" si="15"/>
        <v>132.4</v>
      </c>
      <c r="O114" s="77">
        <v>30</v>
      </c>
      <c r="P114" s="77">
        <f t="shared" si="10"/>
        <v>29</v>
      </c>
      <c r="Q114" s="77">
        <v>1</v>
      </c>
      <c r="R114" s="77">
        <f t="shared" si="11"/>
        <v>60142</v>
      </c>
      <c r="S114" s="78"/>
    </row>
    <row r="115" spans="1:20">
      <c r="A115" s="76">
        <v>42723</v>
      </c>
      <c r="B115" s="77">
        <v>25</v>
      </c>
      <c r="C115" s="78" t="s">
        <v>41</v>
      </c>
      <c r="D115" s="78"/>
      <c r="E115" s="78"/>
      <c r="F115" s="77">
        <v>62</v>
      </c>
      <c r="G115" s="78" t="s">
        <v>705</v>
      </c>
      <c r="H115" s="77">
        <v>4</v>
      </c>
      <c r="I115" s="77">
        <v>4</v>
      </c>
      <c r="J115" s="77">
        <v>15</v>
      </c>
      <c r="K115" s="77">
        <v>1965</v>
      </c>
      <c r="L115" s="77"/>
      <c r="M115" s="77"/>
      <c r="N115" s="79">
        <f t="shared" si="15"/>
        <v>131</v>
      </c>
      <c r="O115" s="77">
        <v>53</v>
      </c>
      <c r="P115" s="77">
        <f t="shared" si="10"/>
        <v>29</v>
      </c>
      <c r="Q115" s="77">
        <v>1</v>
      </c>
      <c r="R115" s="77">
        <f t="shared" si="11"/>
        <v>60142</v>
      </c>
      <c r="S115" s="78"/>
    </row>
    <row r="116" spans="1:20">
      <c r="A116" s="76">
        <v>42723</v>
      </c>
      <c r="B116" s="77">
        <v>26</v>
      </c>
      <c r="C116" s="103" t="s">
        <v>314</v>
      </c>
      <c r="D116" s="103"/>
      <c r="E116" s="103"/>
      <c r="F116" s="104">
        <v>74</v>
      </c>
      <c r="G116" s="105" t="s">
        <v>686</v>
      </c>
      <c r="H116" s="77">
        <v>4</v>
      </c>
      <c r="I116" s="77">
        <v>1</v>
      </c>
      <c r="J116" s="77">
        <v>15</v>
      </c>
      <c r="K116" s="77">
        <v>1960</v>
      </c>
      <c r="L116" s="77"/>
      <c r="M116" s="77"/>
      <c r="N116" s="79">
        <f>K116/J116</f>
        <v>130.66666666666666</v>
      </c>
      <c r="O116" s="77">
        <v>85</v>
      </c>
      <c r="P116" s="77">
        <f t="shared" si="10"/>
        <v>29</v>
      </c>
      <c r="Q116" s="77">
        <v>1</v>
      </c>
      <c r="R116" s="77">
        <f t="shared" si="11"/>
        <v>60142</v>
      </c>
      <c r="S116" s="78"/>
    </row>
    <row r="117" spans="1:20">
      <c r="A117" s="76">
        <v>42723</v>
      </c>
      <c r="B117" s="77">
        <v>27</v>
      </c>
      <c r="C117" s="78" t="s">
        <v>709</v>
      </c>
      <c r="D117" s="78"/>
      <c r="E117" s="78"/>
      <c r="F117" s="77">
        <v>61</v>
      </c>
      <c r="G117" s="78" t="s">
        <v>686</v>
      </c>
      <c r="H117" s="77">
        <v>4</v>
      </c>
      <c r="I117" s="77">
        <v>2</v>
      </c>
      <c r="J117" s="77">
        <v>14</v>
      </c>
      <c r="K117" s="77">
        <v>1850</v>
      </c>
      <c r="L117" s="77"/>
      <c r="M117" s="77"/>
      <c r="N117" s="79">
        <f t="shared" si="15"/>
        <v>132.14285714285714</v>
      </c>
      <c r="O117" s="77">
        <v>1</v>
      </c>
      <c r="P117" s="77">
        <f t="shared" si="10"/>
        <v>29</v>
      </c>
      <c r="Q117" s="77">
        <v>1</v>
      </c>
      <c r="R117" s="77">
        <f t="shared" si="11"/>
        <v>60142</v>
      </c>
      <c r="S117" s="78"/>
    </row>
    <row r="118" spans="1:20">
      <c r="A118" s="76">
        <v>42723</v>
      </c>
      <c r="B118" s="77">
        <v>28</v>
      </c>
      <c r="C118" s="106" t="s">
        <v>697</v>
      </c>
      <c r="D118" s="106"/>
      <c r="E118" s="106"/>
      <c r="F118" s="107">
        <v>54</v>
      </c>
      <c r="G118" s="108" t="s">
        <v>675</v>
      </c>
      <c r="H118" s="77">
        <v>4</v>
      </c>
      <c r="I118" s="77">
        <v>3</v>
      </c>
      <c r="J118" s="77">
        <v>14</v>
      </c>
      <c r="K118" s="77">
        <v>1835</v>
      </c>
      <c r="L118" s="77"/>
      <c r="M118" s="77"/>
      <c r="N118" s="79">
        <f>K118/J118</f>
        <v>131.07142857142858</v>
      </c>
      <c r="O118" s="77">
        <v>167</v>
      </c>
      <c r="P118" s="77">
        <f t="shared" si="10"/>
        <v>29</v>
      </c>
      <c r="Q118" s="77">
        <v>1</v>
      </c>
      <c r="R118" s="77">
        <f t="shared" si="11"/>
        <v>60142</v>
      </c>
      <c r="S118" s="78"/>
    </row>
    <row r="119" spans="1:20" ht="17.25" thickBot="1">
      <c r="A119" s="86">
        <v>42723</v>
      </c>
      <c r="B119" s="87">
        <v>29</v>
      </c>
      <c r="C119" s="93" t="s">
        <v>702</v>
      </c>
      <c r="D119" s="93"/>
      <c r="E119" s="93"/>
      <c r="F119" s="87">
        <v>64</v>
      </c>
      <c r="G119" s="93" t="s">
        <v>686</v>
      </c>
      <c r="H119" s="87">
        <v>4</v>
      </c>
      <c r="I119" s="87">
        <v>4</v>
      </c>
      <c r="J119" s="87">
        <v>14</v>
      </c>
      <c r="K119" s="87">
        <v>1834</v>
      </c>
      <c r="L119" s="87"/>
      <c r="M119" s="87"/>
      <c r="N119" s="92">
        <f t="shared" si="15"/>
        <v>131</v>
      </c>
      <c r="O119" s="87">
        <v>35</v>
      </c>
      <c r="P119" s="87">
        <f t="shared" si="10"/>
        <v>29</v>
      </c>
      <c r="Q119" s="87">
        <v>1</v>
      </c>
      <c r="R119" s="87">
        <f t="shared" si="11"/>
        <v>60142</v>
      </c>
      <c r="S119" s="93"/>
    </row>
    <row r="120" spans="1:20" ht="17.25" thickTop="1">
      <c r="A120" s="64">
        <v>42730</v>
      </c>
      <c r="B120" s="65">
        <v>1</v>
      </c>
      <c r="C120" s="66" t="s">
        <v>703</v>
      </c>
      <c r="D120" s="66"/>
      <c r="E120" s="66"/>
      <c r="F120" s="65">
        <v>125</v>
      </c>
      <c r="G120" s="66" t="s">
        <v>670</v>
      </c>
      <c r="H120" s="65">
        <v>5</v>
      </c>
      <c r="I120" s="65">
        <v>5</v>
      </c>
      <c r="J120" s="65">
        <v>16</v>
      </c>
      <c r="K120" s="65">
        <v>2160</v>
      </c>
      <c r="L120" s="65"/>
      <c r="M120" s="65"/>
      <c r="N120" s="67">
        <f t="shared" si="15"/>
        <v>135</v>
      </c>
      <c r="O120" s="65">
        <v>294</v>
      </c>
      <c r="P120" s="65">
        <v>29</v>
      </c>
      <c r="Q120" s="65">
        <v>1</v>
      </c>
      <c r="R120" s="65">
        <f>SUM(K120:K148)</f>
        <v>60431</v>
      </c>
      <c r="S120" s="66"/>
    </row>
    <row r="121" spans="1:20">
      <c r="A121" s="64">
        <v>42730</v>
      </c>
      <c r="B121" s="65">
        <v>2</v>
      </c>
      <c r="C121" s="66" t="s">
        <v>694</v>
      </c>
      <c r="D121" s="66"/>
      <c r="E121" s="66"/>
      <c r="F121" s="65">
        <v>92</v>
      </c>
      <c r="G121" s="66" t="s">
        <v>670</v>
      </c>
      <c r="H121" s="65">
        <v>5</v>
      </c>
      <c r="I121" s="65">
        <v>5</v>
      </c>
      <c r="J121" s="65">
        <v>16</v>
      </c>
      <c r="K121" s="65">
        <v>2160</v>
      </c>
      <c r="L121" s="65"/>
      <c r="M121" s="65"/>
      <c r="N121" s="67">
        <f t="shared" si="15"/>
        <v>135</v>
      </c>
      <c r="O121" s="65">
        <v>275</v>
      </c>
      <c r="P121" s="65">
        <f>P120</f>
        <v>29</v>
      </c>
      <c r="Q121" s="65">
        <v>1</v>
      </c>
      <c r="R121" s="65">
        <f>R120</f>
        <v>60431</v>
      </c>
      <c r="S121" s="66"/>
    </row>
    <row r="122" spans="1:20">
      <c r="A122" s="64">
        <v>42730</v>
      </c>
      <c r="B122" s="65">
        <v>3</v>
      </c>
      <c r="C122" s="68" t="s">
        <v>27</v>
      </c>
      <c r="D122" s="68"/>
      <c r="E122" s="68"/>
      <c r="F122" s="65">
        <v>89</v>
      </c>
      <c r="G122" s="66" t="s">
        <v>670</v>
      </c>
      <c r="H122" s="65">
        <v>5</v>
      </c>
      <c r="I122" s="65">
        <v>5</v>
      </c>
      <c r="J122" s="65">
        <v>16</v>
      </c>
      <c r="K122" s="65">
        <v>2160</v>
      </c>
      <c r="L122" s="65"/>
      <c r="M122" s="65"/>
      <c r="N122" s="67">
        <f t="shared" si="15"/>
        <v>135</v>
      </c>
      <c r="O122" s="65">
        <v>82</v>
      </c>
      <c r="P122" s="65">
        <f t="shared" ref="P122:P148" si="16">P121</f>
        <v>29</v>
      </c>
      <c r="Q122" s="65">
        <v>1</v>
      </c>
      <c r="R122" s="65">
        <f t="shared" ref="R122:R148" si="17">R121</f>
        <v>60431</v>
      </c>
      <c r="S122" s="94"/>
      <c r="T122" s="82"/>
    </row>
    <row r="123" spans="1:20">
      <c r="A123" s="64">
        <v>42730</v>
      </c>
      <c r="B123" s="65">
        <v>4</v>
      </c>
      <c r="C123" s="66" t="s">
        <v>28</v>
      </c>
      <c r="D123" s="66"/>
      <c r="E123" s="66"/>
      <c r="F123" s="65">
        <v>70</v>
      </c>
      <c r="G123" s="66" t="s">
        <v>670</v>
      </c>
      <c r="H123" s="65">
        <v>5</v>
      </c>
      <c r="I123" s="65">
        <v>5</v>
      </c>
      <c r="J123" s="65">
        <v>16</v>
      </c>
      <c r="K123" s="65">
        <v>2160</v>
      </c>
      <c r="L123" s="65"/>
      <c r="M123" s="65"/>
      <c r="N123" s="67">
        <f t="shared" ref="N123:N131" si="18">K123/J123</f>
        <v>135</v>
      </c>
      <c r="O123" s="65">
        <v>1215</v>
      </c>
      <c r="P123" s="65">
        <f t="shared" si="16"/>
        <v>29</v>
      </c>
      <c r="Q123" s="65">
        <v>1</v>
      </c>
      <c r="R123" s="65">
        <f t="shared" si="17"/>
        <v>60431</v>
      </c>
      <c r="S123" s="66"/>
    </row>
    <row r="124" spans="1:20">
      <c r="A124" s="64">
        <v>42730</v>
      </c>
      <c r="B124" s="65">
        <v>5</v>
      </c>
      <c r="C124" s="66" t="s">
        <v>33</v>
      </c>
      <c r="D124" s="66"/>
      <c r="E124" s="66"/>
      <c r="F124" s="65">
        <v>69</v>
      </c>
      <c r="G124" s="66" t="s">
        <v>670</v>
      </c>
      <c r="H124" s="65">
        <v>5</v>
      </c>
      <c r="I124" s="65">
        <v>5</v>
      </c>
      <c r="J124" s="65">
        <v>16</v>
      </c>
      <c r="K124" s="65">
        <v>2158</v>
      </c>
      <c r="L124" s="65"/>
      <c r="M124" s="65"/>
      <c r="N124" s="67">
        <f t="shared" si="18"/>
        <v>134.875</v>
      </c>
      <c r="O124" s="65">
        <v>127</v>
      </c>
      <c r="P124" s="65">
        <f t="shared" si="16"/>
        <v>29</v>
      </c>
      <c r="Q124" s="65">
        <v>1</v>
      </c>
      <c r="R124" s="65">
        <f t="shared" si="17"/>
        <v>60431</v>
      </c>
      <c r="S124" s="66"/>
    </row>
    <row r="125" spans="1:20">
      <c r="A125" s="64">
        <v>42730</v>
      </c>
      <c r="B125" s="65">
        <v>6</v>
      </c>
      <c r="C125" s="66" t="s">
        <v>674</v>
      </c>
      <c r="D125" s="66"/>
      <c r="E125" s="66"/>
      <c r="F125" s="65">
        <v>55</v>
      </c>
      <c r="G125" s="66" t="s">
        <v>670</v>
      </c>
      <c r="H125" s="65">
        <v>5</v>
      </c>
      <c r="I125" s="65">
        <v>5</v>
      </c>
      <c r="J125" s="65">
        <v>16</v>
      </c>
      <c r="K125" s="65">
        <v>2160</v>
      </c>
      <c r="L125" s="65"/>
      <c r="M125" s="65"/>
      <c r="N125" s="67">
        <f>K125/J125</f>
        <v>135</v>
      </c>
      <c r="O125" s="65">
        <v>316</v>
      </c>
      <c r="P125" s="65">
        <f t="shared" si="16"/>
        <v>29</v>
      </c>
      <c r="Q125" s="65">
        <v>1</v>
      </c>
      <c r="R125" s="65">
        <f t="shared" si="17"/>
        <v>60431</v>
      </c>
      <c r="S125" s="66"/>
    </row>
    <row r="126" spans="1:20">
      <c r="A126" s="64">
        <v>42730</v>
      </c>
      <c r="B126" s="65">
        <v>7</v>
      </c>
      <c r="C126" s="68" t="s">
        <v>31</v>
      </c>
      <c r="D126" s="68"/>
      <c r="E126" s="68"/>
      <c r="F126" s="65">
        <v>71</v>
      </c>
      <c r="G126" s="66" t="s">
        <v>670</v>
      </c>
      <c r="H126" s="65">
        <v>5</v>
      </c>
      <c r="I126" s="65">
        <v>5</v>
      </c>
      <c r="J126" s="65">
        <v>16</v>
      </c>
      <c r="K126" s="65">
        <v>2153</v>
      </c>
      <c r="L126" s="65"/>
      <c r="M126" s="65"/>
      <c r="N126" s="67">
        <f>K126/J126</f>
        <v>134.5625</v>
      </c>
      <c r="O126" s="65">
        <v>795</v>
      </c>
      <c r="P126" s="65">
        <f t="shared" si="16"/>
        <v>29</v>
      </c>
      <c r="Q126" s="65">
        <v>1</v>
      </c>
      <c r="R126" s="65">
        <f t="shared" si="17"/>
        <v>60431</v>
      </c>
      <c r="S126" s="66"/>
    </row>
    <row r="127" spans="1:20">
      <c r="A127" s="64">
        <v>42730</v>
      </c>
      <c r="B127" s="65">
        <v>8</v>
      </c>
      <c r="C127" s="66" t="s">
        <v>9</v>
      </c>
      <c r="D127" s="66"/>
      <c r="E127" s="66"/>
      <c r="F127" s="65">
        <v>78</v>
      </c>
      <c r="G127" s="66" t="s">
        <v>706</v>
      </c>
      <c r="H127" s="65">
        <v>5</v>
      </c>
      <c r="I127" s="65">
        <v>5</v>
      </c>
      <c r="J127" s="65">
        <v>16</v>
      </c>
      <c r="K127" s="65">
        <v>2150</v>
      </c>
      <c r="L127" s="65"/>
      <c r="M127" s="65"/>
      <c r="N127" s="67">
        <f t="shared" si="18"/>
        <v>134.375</v>
      </c>
      <c r="O127" s="65">
        <v>170</v>
      </c>
      <c r="P127" s="65">
        <f t="shared" si="16"/>
        <v>29</v>
      </c>
      <c r="Q127" s="65">
        <v>1</v>
      </c>
      <c r="R127" s="65">
        <f t="shared" si="17"/>
        <v>60431</v>
      </c>
      <c r="S127" s="66"/>
    </row>
    <row r="128" spans="1:20">
      <c r="A128" s="64">
        <v>42730</v>
      </c>
      <c r="B128" s="65">
        <v>9</v>
      </c>
      <c r="C128" s="66" t="s">
        <v>713</v>
      </c>
      <c r="D128" s="66"/>
      <c r="E128" s="66"/>
      <c r="F128" s="65">
        <v>83</v>
      </c>
      <c r="G128" s="66" t="s">
        <v>670</v>
      </c>
      <c r="H128" s="65">
        <v>5</v>
      </c>
      <c r="I128" s="65">
        <v>3</v>
      </c>
      <c r="J128" s="65">
        <v>16</v>
      </c>
      <c r="K128" s="65">
        <v>2149</v>
      </c>
      <c r="L128" s="65"/>
      <c r="M128" s="65"/>
      <c r="N128" s="67">
        <f t="shared" si="18"/>
        <v>134.3125</v>
      </c>
      <c r="O128" s="65">
        <v>824</v>
      </c>
      <c r="P128" s="65">
        <f t="shared" si="16"/>
        <v>29</v>
      </c>
      <c r="Q128" s="65">
        <v>1</v>
      </c>
      <c r="R128" s="65">
        <f t="shared" si="17"/>
        <v>60431</v>
      </c>
      <c r="S128" s="66"/>
    </row>
    <row r="129" spans="1:19">
      <c r="A129" s="64">
        <v>42730</v>
      </c>
      <c r="B129" s="65">
        <v>10</v>
      </c>
      <c r="C129" s="66" t="s">
        <v>688</v>
      </c>
      <c r="D129" s="66"/>
      <c r="E129" s="66"/>
      <c r="F129" s="65">
        <v>66</v>
      </c>
      <c r="G129" s="66" t="s">
        <v>675</v>
      </c>
      <c r="H129" s="65">
        <v>5</v>
      </c>
      <c r="I129" s="65">
        <v>5</v>
      </c>
      <c r="J129" s="65">
        <v>16</v>
      </c>
      <c r="K129" s="65">
        <v>2137</v>
      </c>
      <c r="L129" s="65"/>
      <c r="M129" s="65"/>
      <c r="N129" s="67">
        <f>K129/J129</f>
        <v>133.5625</v>
      </c>
      <c r="O129" s="65">
        <v>150</v>
      </c>
      <c r="P129" s="65">
        <f t="shared" si="16"/>
        <v>29</v>
      </c>
      <c r="Q129" s="65">
        <v>1</v>
      </c>
      <c r="R129" s="65">
        <f t="shared" si="17"/>
        <v>60431</v>
      </c>
      <c r="S129" s="66"/>
    </row>
    <row r="130" spans="1:19">
      <c r="A130" s="64">
        <v>42730</v>
      </c>
      <c r="B130" s="65">
        <v>11</v>
      </c>
      <c r="C130" s="66" t="s">
        <v>39</v>
      </c>
      <c r="D130" s="66"/>
      <c r="E130" s="66"/>
      <c r="F130" s="65">
        <v>62</v>
      </c>
      <c r="G130" s="66" t="s">
        <v>705</v>
      </c>
      <c r="H130" s="65">
        <v>5</v>
      </c>
      <c r="I130" s="65">
        <v>5</v>
      </c>
      <c r="J130" s="65">
        <v>16</v>
      </c>
      <c r="K130" s="65">
        <v>2132</v>
      </c>
      <c r="L130" s="65"/>
      <c r="M130" s="65"/>
      <c r="N130" s="67">
        <f t="shared" si="18"/>
        <v>133.25</v>
      </c>
      <c r="O130" s="65">
        <v>61</v>
      </c>
      <c r="P130" s="65">
        <f t="shared" si="16"/>
        <v>29</v>
      </c>
      <c r="Q130" s="65">
        <v>1</v>
      </c>
      <c r="R130" s="65">
        <f t="shared" si="17"/>
        <v>60431</v>
      </c>
      <c r="S130" s="66"/>
    </row>
    <row r="131" spans="1:19">
      <c r="A131" s="64">
        <v>42730</v>
      </c>
      <c r="B131" s="65">
        <v>12</v>
      </c>
      <c r="C131" s="66" t="s">
        <v>30</v>
      </c>
      <c r="D131" s="66"/>
      <c r="E131" s="66"/>
      <c r="F131" s="65">
        <v>74</v>
      </c>
      <c r="G131" s="66" t="s">
        <v>695</v>
      </c>
      <c r="H131" s="65">
        <v>5</v>
      </c>
      <c r="I131" s="65">
        <v>5</v>
      </c>
      <c r="J131" s="65">
        <v>16</v>
      </c>
      <c r="K131" s="65">
        <v>2131</v>
      </c>
      <c r="L131" s="65"/>
      <c r="M131" s="65"/>
      <c r="N131" s="67">
        <f t="shared" si="18"/>
        <v>133.1875</v>
      </c>
      <c r="O131" s="65">
        <v>443</v>
      </c>
      <c r="P131" s="65">
        <f t="shared" si="16"/>
        <v>29</v>
      </c>
      <c r="Q131" s="65">
        <v>1</v>
      </c>
      <c r="R131" s="65">
        <f t="shared" si="17"/>
        <v>60431</v>
      </c>
      <c r="S131" s="66"/>
    </row>
    <row r="132" spans="1:19">
      <c r="A132" s="64">
        <v>42730</v>
      </c>
      <c r="B132" s="65">
        <v>13</v>
      </c>
      <c r="C132" s="66" t="s">
        <v>699</v>
      </c>
      <c r="D132" s="66"/>
      <c r="E132" s="66"/>
      <c r="F132" s="65">
        <v>59</v>
      </c>
      <c r="G132" s="66" t="s">
        <v>675</v>
      </c>
      <c r="H132" s="65">
        <v>5</v>
      </c>
      <c r="I132" s="65">
        <v>5</v>
      </c>
      <c r="J132" s="65">
        <v>16</v>
      </c>
      <c r="K132" s="65">
        <v>2122</v>
      </c>
      <c r="L132" s="65"/>
      <c r="M132" s="65"/>
      <c r="N132" s="67">
        <f t="shared" ref="N132:N138" si="19">K132/J132</f>
        <v>132.625</v>
      </c>
      <c r="O132" s="65">
        <v>155</v>
      </c>
      <c r="P132" s="65">
        <f t="shared" si="16"/>
        <v>29</v>
      </c>
      <c r="Q132" s="65">
        <v>1</v>
      </c>
      <c r="R132" s="65">
        <f t="shared" si="17"/>
        <v>60431</v>
      </c>
      <c r="S132" s="66"/>
    </row>
    <row r="133" spans="1:19">
      <c r="A133" s="64">
        <v>42730</v>
      </c>
      <c r="B133" s="65">
        <v>14</v>
      </c>
      <c r="C133" s="66" t="s">
        <v>677</v>
      </c>
      <c r="D133" s="66"/>
      <c r="E133" s="66"/>
      <c r="F133" s="65">
        <v>71</v>
      </c>
      <c r="G133" s="66" t="s">
        <v>675</v>
      </c>
      <c r="H133" s="65">
        <v>5</v>
      </c>
      <c r="I133" s="65">
        <v>5</v>
      </c>
      <c r="J133" s="65">
        <v>16</v>
      </c>
      <c r="K133" s="65">
        <v>2118</v>
      </c>
      <c r="L133" s="65"/>
      <c r="M133" s="65"/>
      <c r="N133" s="67">
        <f t="shared" si="19"/>
        <v>132.375</v>
      </c>
      <c r="O133" s="65">
        <v>118</v>
      </c>
      <c r="P133" s="65">
        <f t="shared" si="16"/>
        <v>29</v>
      </c>
      <c r="Q133" s="65">
        <v>1</v>
      </c>
      <c r="R133" s="65">
        <f t="shared" si="17"/>
        <v>60431</v>
      </c>
      <c r="S133" s="66"/>
    </row>
    <row r="134" spans="1:19">
      <c r="A134" s="64">
        <v>42730</v>
      </c>
      <c r="B134" s="65">
        <v>15</v>
      </c>
      <c r="C134" s="109" t="s">
        <v>314</v>
      </c>
      <c r="D134" s="109"/>
      <c r="E134" s="109"/>
      <c r="F134" s="110">
        <v>75</v>
      </c>
      <c r="G134" s="111" t="s">
        <v>705</v>
      </c>
      <c r="H134" s="65">
        <v>5</v>
      </c>
      <c r="I134" s="65">
        <v>2</v>
      </c>
      <c r="J134" s="65">
        <v>16</v>
      </c>
      <c r="K134" s="65">
        <v>2117</v>
      </c>
      <c r="L134" s="65"/>
      <c r="M134" s="65"/>
      <c r="N134" s="67">
        <f t="shared" si="19"/>
        <v>132.3125</v>
      </c>
      <c r="O134" s="65">
        <v>90</v>
      </c>
      <c r="P134" s="65">
        <f t="shared" si="16"/>
        <v>29</v>
      </c>
      <c r="Q134" s="65">
        <v>1</v>
      </c>
      <c r="R134" s="65">
        <f t="shared" si="17"/>
        <v>60431</v>
      </c>
      <c r="S134" s="66"/>
    </row>
    <row r="135" spans="1:19">
      <c r="A135" s="64">
        <v>42730</v>
      </c>
      <c r="B135" s="65">
        <v>16</v>
      </c>
      <c r="C135" s="66" t="s">
        <v>680</v>
      </c>
      <c r="D135" s="66"/>
      <c r="E135" s="66"/>
      <c r="F135" s="65">
        <v>63</v>
      </c>
      <c r="G135" s="66" t="s">
        <v>686</v>
      </c>
      <c r="H135" s="65">
        <v>5</v>
      </c>
      <c r="I135" s="65">
        <v>5</v>
      </c>
      <c r="J135" s="65">
        <v>16</v>
      </c>
      <c r="K135" s="65">
        <v>2115</v>
      </c>
      <c r="L135" s="65"/>
      <c r="M135" s="65"/>
      <c r="N135" s="67">
        <f t="shared" si="19"/>
        <v>132.1875</v>
      </c>
      <c r="O135" s="65">
        <v>14</v>
      </c>
      <c r="P135" s="65">
        <f t="shared" si="16"/>
        <v>29</v>
      </c>
      <c r="Q135" s="65">
        <v>1</v>
      </c>
      <c r="R135" s="65">
        <f t="shared" si="17"/>
        <v>60431</v>
      </c>
      <c r="S135" s="66"/>
    </row>
    <row r="136" spans="1:19">
      <c r="A136" s="64">
        <v>42730</v>
      </c>
      <c r="B136" s="65">
        <v>17</v>
      </c>
      <c r="C136" s="66" t="s">
        <v>32</v>
      </c>
      <c r="D136" s="66"/>
      <c r="E136" s="66"/>
      <c r="F136" s="65">
        <v>54</v>
      </c>
      <c r="G136" s="66" t="s">
        <v>675</v>
      </c>
      <c r="H136" s="65">
        <v>5</v>
      </c>
      <c r="I136" s="65">
        <v>5</v>
      </c>
      <c r="J136" s="65">
        <v>16</v>
      </c>
      <c r="K136" s="65">
        <v>2115</v>
      </c>
      <c r="L136" s="65"/>
      <c r="M136" s="65"/>
      <c r="N136" s="67">
        <f t="shared" si="19"/>
        <v>132.1875</v>
      </c>
      <c r="O136" s="65">
        <v>102</v>
      </c>
      <c r="P136" s="65">
        <f t="shared" si="16"/>
        <v>29</v>
      </c>
      <c r="Q136" s="65">
        <v>1</v>
      </c>
      <c r="R136" s="65">
        <f t="shared" si="17"/>
        <v>60431</v>
      </c>
      <c r="S136" s="66"/>
    </row>
    <row r="137" spans="1:19">
      <c r="A137" s="64">
        <v>42730</v>
      </c>
      <c r="B137" s="65">
        <v>18</v>
      </c>
      <c r="C137" s="66" t="s">
        <v>38</v>
      </c>
      <c r="D137" s="66"/>
      <c r="E137" s="66"/>
      <c r="F137" s="65">
        <v>59</v>
      </c>
      <c r="G137" s="66" t="s">
        <v>675</v>
      </c>
      <c r="H137" s="65">
        <v>5</v>
      </c>
      <c r="I137" s="65">
        <v>5</v>
      </c>
      <c r="J137" s="65">
        <v>16</v>
      </c>
      <c r="K137" s="65">
        <v>2114</v>
      </c>
      <c r="L137" s="65"/>
      <c r="M137" s="65"/>
      <c r="N137" s="67">
        <f t="shared" si="19"/>
        <v>132.125</v>
      </c>
      <c r="O137" s="65">
        <v>71</v>
      </c>
      <c r="P137" s="65">
        <f t="shared" si="16"/>
        <v>29</v>
      </c>
      <c r="Q137" s="65">
        <v>1</v>
      </c>
      <c r="R137" s="65">
        <f t="shared" si="17"/>
        <v>60431</v>
      </c>
      <c r="S137" s="66"/>
    </row>
    <row r="138" spans="1:19">
      <c r="A138" s="64">
        <v>42730</v>
      </c>
      <c r="B138" s="65">
        <v>19</v>
      </c>
      <c r="C138" s="66" t="s">
        <v>37</v>
      </c>
      <c r="D138" s="66"/>
      <c r="E138" s="66"/>
      <c r="F138" s="65">
        <v>83</v>
      </c>
      <c r="G138" s="66" t="s">
        <v>670</v>
      </c>
      <c r="H138" s="65">
        <v>5</v>
      </c>
      <c r="I138" s="65">
        <v>5</v>
      </c>
      <c r="J138" s="65">
        <v>16</v>
      </c>
      <c r="K138" s="65">
        <v>2112</v>
      </c>
      <c r="L138" s="65"/>
      <c r="M138" s="65"/>
      <c r="N138" s="67">
        <f t="shared" si="19"/>
        <v>132</v>
      </c>
      <c r="O138" s="65">
        <v>298</v>
      </c>
      <c r="P138" s="65">
        <f t="shared" si="16"/>
        <v>29</v>
      </c>
      <c r="Q138" s="65">
        <v>1</v>
      </c>
      <c r="R138" s="65">
        <f t="shared" si="17"/>
        <v>60431</v>
      </c>
      <c r="S138" s="66"/>
    </row>
    <row r="139" spans="1:19">
      <c r="A139" s="64">
        <v>42730</v>
      </c>
      <c r="B139" s="65">
        <v>20</v>
      </c>
      <c r="C139" s="66" t="s">
        <v>36</v>
      </c>
      <c r="D139" s="66"/>
      <c r="E139" s="66"/>
      <c r="F139" s="65">
        <v>73</v>
      </c>
      <c r="G139" s="66" t="s">
        <v>691</v>
      </c>
      <c r="H139" s="65">
        <v>5</v>
      </c>
      <c r="I139" s="65">
        <v>5</v>
      </c>
      <c r="J139" s="65">
        <v>16</v>
      </c>
      <c r="K139" s="65">
        <v>2104</v>
      </c>
      <c r="L139" s="65"/>
      <c r="M139" s="65"/>
      <c r="N139" s="67">
        <f t="shared" ref="N139" si="20">K139/J139</f>
        <v>131.5</v>
      </c>
      <c r="O139" s="65">
        <v>207</v>
      </c>
      <c r="P139" s="65">
        <f t="shared" si="16"/>
        <v>29</v>
      </c>
      <c r="Q139" s="65">
        <v>1</v>
      </c>
      <c r="R139" s="65">
        <f t="shared" si="17"/>
        <v>60431</v>
      </c>
      <c r="S139" s="66"/>
    </row>
    <row r="140" spans="1:19">
      <c r="A140" s="64">
        <v>42730</v>
      </c>
      <c r="B140" s="65">
        <v>21</v>
      </c>
      <c r="C140" s="112" t="s">
        <v>316</v>
      </c>
      <c r="D140" s="112"/>
      <c r="E140" s="112"/>
      <c r="F140" s="113">
        <v>61</v>
      </c>
      <c r="G140" s="112" t="s">
        <v>675</v>
      </c>
      <c r="H140" s="65">
        <v>5</v>
      </c>
      <c r="I140" s="65">
        <v>1</v>
      </c>
      <c r="J140" s="65">
        <v>16</v>
      </c>
      <c r="K140" s="65">
        <v>2103</v>
      </c>
      <c r="L140" s="65"/>
      <c r="M140" s="65"/>
      <c r="N140" s="67">
        <f t="shared" ref="N140" si="21">K140/J140</f>
        <v>131.4375</v>
      </c>
      <c r="O140" s="65">
        <v>227</v>
      </c>
      <c r="P140" s="65">
        <f t="shared" si="16"/>
        <v>29</v>
      </c>
      <c r="Q140" s="65">
        <v>1</v>
      </c>
      <c r="R140" s="65">
        <f t="shared" si="17"/>
        <v>60431</v>
      </c>
      <c r="S140" s="66"/>
    </row>
    <row r="141" spans="1:19">
      <c r="A141" s="64">
        <v>42730</v>
      </c>
      <c r="B141" s="65">
        <v>22</v>
      </c>
      <c r="C141" s="66" t="s">
        <v>700</v>
      </c>
      <c r="D141" s="66"/>
      <c r="E141" s="66"/>
      <c r="F141" s="65">
        <v>69</v>
      </c>
      <c r="G141" s="66" t="s">
        <v>705</v>
      </c>
      <c r="H141" s="65">
        <v>5</v>
      </c>
      <c r="I141" s="65">
        <v>5</v>
      </c>
      <c r="J141" s="65">
        <v>16</v>
      </c>
      <c r="K141" s="65">
        <v>2095</v>
      </c>
      <c r="L141" s="65"/>
      <c r="M141" s="65"/>
      <c r="N141" s="67">
        <f>K141/J141</f>
        <v>130.9375</v>
      </c>
      <c r="O141" s="65">
        <v>68</v>
      </c>
      <c r="P141" s="65">
        <f t="shared" si="16"/>
        <v>29</v>
      </c>
      <c r="Q141" s="65">
        <v>1</v>
      </c>
      <c r="R141" s="65">
        <f t="shared" si="17"/>
        <v>60431</v>
      </c>
      <c r="S141" s="66"/>
    </row>
    <row r="142" spans="1:19">
      <c r="A142" s="64">
        <v>42730</v>
      </c>
      <c r="B142" s="65">
        <v>23</v>
      </c>
      <c r="C142" s="66" t="s">
        <v>315</v>
      </c>
      <c r="D142" s="66"/>
      <c r="E142" s="66"/>
      <c r="F142" s="65">
        <v>71</v>
      </c>
      <c r="G142" s="66" t="s">
        <v>675</v>
      </c>
      <c r="H142" s="65">
        <v>5</v>
      </c>
      <c r="I142" s="65">
        <v>2</v>
      </c>
      <c r="J142" s="65">
        <v>16</v>
      </c>
      <c r="K142" s="65">
        <v>2092</v>
      </c>
      <c r="L142" s="65"/>
      <c r="M142" s="65"/>
      <c r="N142" s="67">
        <f>K142/J142</f>
        <v>130.75</v>
      </c>
      <c r="O142" s="65">
        <v>128</v>
      </c>
      <c r="P142" s="65">
        <f t="shared" si="16"/>
        <v>29</v>
      </c>
      <c r="Q142" s="65">
        <v>1</v>
      </c>
      <c r="R142" s="65">
        <f t="shared" si="17"/>
        <v>60431</v>
      </c>
      <c r="S142" s="66"/>
    </row>
    <row r="143" spans="1:19">
      <c r="A143" s="64">
        <v>42730</v>
      </c>
      <c r="B143" s="65">
        <v>24</v>
      </c>
      <c r="C143" s="66" t="s">
        <v>711</v>
      </c>
      <c r="D143" s="66"/>
      <c r="E143" s="66"/>
      <c r="F143" s="65">
        <v>64</v>
      </c>
      <c r="G143" s="66" t="s">
        <v>686</v>
      </c>
      <c r="H143" s="65">
        <v>5</v>
      </c>
      <c r="I143" s="65">
        <v>5</v>
      </c>
      <c r="J143" s="65">
        <v>16</v>
      </c>
      <c r="K143" s="65">
        <v>2087</v>
      </c>
      <c r="L143" s="65"/>
      <c r="M143" s="65"/>
      <c r="N143" s="67">
        <f t="shared" ref="N143" si="22">K143/J143</f>
        <v>130.4375</v>
      </c>
      <c r="O143" s="65">
        <v>52</v>
      </c>
      <c r="P143" s="65">
        <f t="shared" si="16"/>
        <v>29</v>
      </c>
      <c r="Q143" s="65">
        <v>1</v>
      </c>
      <c r="R143" s="65">
        <f t="shared" si="17"/>
        <v>60431</v>
      </c>
      <c r="S143" s="66"/>
    </row>
    <row r="144" spans="1:19">
      <c r="A144" s="64">
        <v>42730</v>
      </c>
      <c r="B144" s="65">
        <v>25</v>
      </c>
      <c r="C144" s="66" t="s">
        <v>41</v>
      </c>
      <c r="D144" s="66"/>
      <c r="E144" s="66"/>
      <c r="F144" s="65">
        <v>63</v>
      </c>
      <c r="G144" s="66" t="s">
        <v>686</v>
      </c>
      <c r="H144" s="65">
        <v>5</v>
      </c>
      <c r="I144" s="65">
        <v>5</v>
      </c>
      <c r="J144" s="65">
        <v>15</v>
      </c>
      <c r="K144" s="65">
        <v>1984</v>
      </c>
      <c r="L144" s="65"/>
      <c r="M144" s="65"/>
      <c r="N144" s="67">
        <f t="shared" ref="N144" si="23">K144/J144</f>
        <v>132.26666666666668</v>
      </c>
      <c r="O144" s="65">
        <v>26</v>
      </c>
      <c r="P144" s="65">
        <f t="shared" si="16"/>
        <v>29</v>
      </c>
      <c r="Q144" s="65">
        <v>1</v>
      </c>
      <c r="R144" s="65">
        <f t="shared" si="17"/>
        <v>60431</v>
      </c>
      <c r="S144" s="66"/>
    </row>
    <row r="145" spans="1:19">
      <c r="A145" s="64">
        <v>42730</v>
      </c>
      <c r="B145" s="65">
        <v>26</v>
      </c>
      <c r="C145" s="66" t="s">
        <v>715</v>
      </c>
      <c r="D145" s="66"/>
      <c r="E145" s="66"/>
      <c r="F145" s="65">
        <v>61</v>
      </c>
      <c r="G145" s="66" t="s">
        <v>705</v>
      </c>
      <c r="H145" s="65">
        <v>5</v>
      </c>
      <c r="I145" s="65">
        <v>3</v>
      </c>
      <c r="J145" s="65">
        <v>15</v>
      </c>
      <c r="K145" s="65">
        <v>1964</v>
      </c>
      <c r="L145" s="65"/>
      <c r="M145" s="65"/>
      <c r="N145" s="67">
        <f t="shared" ref="N145" si="24">K145/J145</f>
        <v>130.93333333333334</v>
      </c>
      <c r="O145" s="65">
        <v>0</v>
      </c>
      <c r="P145" s="65">
        <f t="shared" si="16"/>
        <v>29</v>
      </c>
      <c r="Q145" s="65">
        <v>1</v>
      </c>
      <c r="R145" s="65">
        <f t="shared" si="17"/>
        <v>60431</v>
      </c>
      <c r="S145" s="66"/>
    </row>
    <row r="146" spans="1:19">
      <c r="A146" s="64">
        <v>42730</v>
      </c>
      <c r="B146" s="65">
        <v>27</v>
      </c>
      <c r="C146" s="66" t="s">
        <v>263</v>
      </c>
      <c r="D146" s="66"/>
      <c r="E146" s="66"/>
      <c r="F146" s="65">
        <v>63</v>
      </c>
      <c r="G146" s="111" t="s">
        <v>675</v>
      </c>
      <c r="H146" s="65">
        <v>5</v>
      </c>
      <c r="I146" s="65">
        <v>5</v>
      </c>
      <c r="J146" s="65">
        <v>15</v>
      </c>
      <c r="K146" s="65">
        <v>1950</v>
      </c>
      <c r="L146" s="65"/>
      <c r="M146" s="65"/>
      <c r="N146" s="67">
        <f>K146/J146</f>
        <v>130</v>
      </c>
      <c r="O146" s="65">
        <v>86</v>
      </c>
      <c r="P146" s="65">
        <f t="shared" si="16"/>
        <v>29</v>
      </c>
      <c r="Q146" s="65">
        <v>1</v>
      </c>
      <c r="R146" s="65">
        <f t="shared" si="17"/>
        <v>60431</v>
      </c>
      <c r="S146" s="66"/>
    </row>
    <row r="147" spans="1:19">
      <c r="A147" s="64">
        <v>42730</v>
      </c>
      <c r="B147" s="65">
        <v>28</v>
      </c>
      <c r="C147" s="109" t="s">
        <v>716</v>
      </c>
      <c r="D147" s="109"/>
      <c r="E147" s="109"/>
      <c r="F147" s="110">
        <v>54</v>
      </c>
      <c r="G147" s="111" t="s">
        <v>691</v>
      </c>
      <c r="H147" s="65">
        <v>5</v>
      </c>
      <c r="I147" s="65">
        <v>4</v>
      </c>
      <c r="J147" s="65">
        <v>14</v>
      </c>
      <c r="K147" s="65">
        <v>1829</v>
      </c>
      <c r="L147" s="65"/>
      <c r="M147" s="65"/>
      <c r="N147" s="67">
        <f>K147/J147</f>
        <v>130.64285714285714</v>
      </c>
      <c r="O147" s="65">
        <v>97</v>
      </c>
      <c r="P147" s="65">
        <f t="shared" si="16"/>
        <v>29</v>
      </c>
      <c r="Q147" s="65">
        <v>1</v>
      </c>
      <c r="R147" s="65">
        <f t="shared" si="17"/>
        <v>60431</v>
      </c>
      <c r="S147" s="66"/>
    </row>
    <row r="148" spans="1:19" ht="17.25" thickBot="1">
      <c r="A148" s="69">
        <v>42730</v>
      </c>
      <c r="B148" s="70">
        <v>29</v>
      </c>
      <c r="C148" s="114" t="s">
        <v>277</v>
      </c>
      <c r="D148" s="114"/>
      <c r="E148" s="114"/>
      <c r="F148" s="115">
        <v>62</v>
      </c>
      <c r="G148" s="116" t="s">
        <v>705</v>
      </c>
      <c r="H148" s="70">
        <v>5</v>
      </c>
      <c r="I148" s="70">
        <v>3</v>
      </c>
      <c r="J148" s="70">
        <v>12</v>
      </c>
      <c r="K148" s="70">
        <v>1600</v>
      </c>
      <c r="L148" s="70"/>
      <c r="M148" s="70"/>
      <c r="N148" s="74">
        <f>K148/J148</f>
        <v>133.33333333333334</v>
      </c>
      <c r="O148" s="70">
        <v>20</v>
      </c>
      <c r="P148" s="70">
        <f t="shared" si="16"/>
        <v>29</v>
      </c>
      <c r="Q148" s="70">
        <v>1</v>
      </c>
      <c r="R148" s="70">
        <f t="shared" si="17"/>
        <v>60431</v>
      </c>
      <c r="S148" s="75"/>
    </row>
    <row r="149" spans="1:19" ht="17.25" thickTop="1">
      <c r="A149" s="76">
        <v>42737</v>
      </c>
      <c r="B149" s="77">
        <v>1</v>
      </c>
      <c r="C149" s="117" t="s">
        <v>331</v>
      </c>
      <c r="D149" s="117"/>
      <c r="E149" s="117"/>
      <c r="F149" s="104">
        <v>74</v>
      </c>
      <c r="G149" s="105" t="s">
        <v>343</v>
      </c>
      <c r="H149" s="77">
        <v>6</v>
      </c>
      <c r="I149" s="77">
        <v>1</v>
      </c>
      <c r="J149" s="77">
        <v>16</v>
      </c>
      <c r="K149" s="77">
        <v>2160</v>
      </c>
      <c r="L149" s="77"/>
      <c r="M149" s="77"/>
      <c r="N149" s="79">
        <f>IF(J149=0,0,K149/J149)</f>
        <v>135</v>
      </c>
      <c r="O149" s="77">
        <v>128</v>
      </c>
      <c r="P149" s="77">
        <v>30</v>
      </c>
      <c r="Q149" s="77">
        <v>5</v>
      </c>
      <c r="R149" s="77">
        <f>SUM(K149:K178)</f>
        <v>46228</v>
      </c>
      <c r="S149" s="78"/>
    </row>
    <row r="150" spans="1:19">
      <c r="A150" s="76">
        <v>42737</v>
      </c>
      <c r="B150" s="77">
        <v>2</v>
      </c>
      <c r="C150" s="80" t="s">
        <v>31</v>
      </c>
      <c r="D150" s="80"/>
      <c r="E150" s="80"/>
      <c r="F150" s="77">
        <v>72</v>
      </c>
      <c r="G150" s="78" t="s">
        <v>670</v>
      </c>
      <c r="H150" s="77">
        <v>6</v>
      </c>
      <c r="I150" s="77">
        <v>6</v>
      </c>
      <c r="J150" s="77">
        <v>16</v>
      </c>
      <c r="K150" s="77">
        <v>2153</v>
      </c>
      <c r="L150" s="77"/>
      <c r="M150" s="77"/>
      <c r="N150" s="79">
        <f>IF(J150=0,0,K150/J150)</f>
        <v>134.5625</v>
      </c>
      <c r="O150" s="77">
        <v>529</v>
      </c>
      <c r="P150" s="77">
        <v>30</v>
      </c>
      <c r="Q150" s="77">
        <v>5</v>
      </c>
      <c r="R150" s="77">
        <v>46228</v>
      </c>
      <c r="S150" s="78"/>
    </row>
    <row r="151" spans="1:19">
      <c r="A151" s="76">
        <v>42737</v>
      </c>
      <c r="B151" s="77">
        <v>3</v>
      </c>
      <c r="C151" s="78" t="s">
        <v>29</v>
      </c>
      <c r="D151" s="78"/>
      <c r="E151" s="78"/>
      <c r="F151" s="77">
        <v>107</v>
      </c>
      <c r="G151" s="78" t="s">
        <v>695</v>
      </c>
      <c r="H151" s="77">
        <v>6</v>
      </c>
      <c r="I151" s="77">
        <v>5</v>
      </c>
      <c r="J151" s="77">
        <v>16</v>
      </c>
      <c r="K151" s="77">
        <v>2145</v>
      </c>
      <c r="L151" s="77"/>
      <c r="M151" s="77"/>
      <c r="N151" s="79">
        <f>IF(J151=0,0,K151/J151)</f>
        <v>134.0625</v>
      </c>
      <c r="O151" s="77">
        <v>334</v>
      </c>
      <c r="P151" s="77">
        <v>30</v>
      </c>
      <c r="Q151" s="77">
        <v>5</v>
      </c>
      <c r="R151" s="77">
        <v>46228</v>
      </c>
      <c r="S151" s="78"/>
    </row>
    <row r="152" spans="1:19">
      <c r="A152" s="76">
        <v>42737</v>
      </c>
      <c r="B152" s="77">
        <v>4</v>
      </c>
      <c r="C152" s="78" t="s">
        <v>707</v>
      </c>
      <c r="D152" s="78"/>
      <c r="E152" s="78"/>
      <c r="F152" s="77">
        <v>72</v>
      </c>
      <c r="G152" s="78" t="s">
        <v>691</v>
      </c>
      <c r="H152" s="77">
        <v>6</v>
      </c>
      <c r="I152" s="77">
        <v>6</v>
      </c>
      <c r="J152" s="77">
        <v>16</v>
      </c>
      <c r="K152" s="77">
        <v>2129</v>
      </c>
      <c r="L152" s="77"/>
      <c r="M152" s="77"/>
      <c r="N152" s="79">
        <f>IF(J152=0,0,K152/J152)</f>
        <v>133.0625</v>
      </c>
      <c r="O152" s="77">
        <v>95</v>
      </c>
      <c r="P152" s="77">
        <v>30</v>
      </c>
      <c r="Q152" s="77">
        <v>5</v>
      </c>
      <c r="R152" s="77">
        <v>46228</v>
      </c>
      <c r="S152" s="78"/>
    </row>
    <row r="153" spans="1:19">
      <c r="A153" s="76">
        <v>42737</v>
      </c>
      <c r="B153" s="77">
        <v>5</v>
      </c>
      <c r="C153" s="118" t="s">
        <v>697</v>
      </c>
      <c r="D153" s="118"/>
      <c r="E153" s="118"/>
      <c r="F153" s="119">
        <v>55</v>
      </c>
      <c r="G153" s="120" t="s">
        <v>675</v>
      </c>
      <c r="H153" s="77">
        <v>6</v>
      </c>
      <c r="I153" s="77">
        <v>5</v>
      </c>
      <c r="J153" s="77">
        <v>16</v>
      </c>
      <c r="K153" s="77">
        <v>2125</v>
      </c>
      <c r="L153" s="77"/>
      <c r="M153" s="77"/>
      <c r="N153" s="79">
        <f t="shared" ref="N153" si="25">IF(J153=0,0,K153/J153)</f>
        <v>132.8125</v>
      </c>
      <c r="O153" s="77">
        <v>258</v>
      </c>
      <c r="P153" s="77">
        <v>30</v>
      </c>
      <c r="Q153" s="77">
        <v>5</v>
      </c>
      <c r="R153" s="77">
        <v>46228</v>
      </c>
      <c r="S153" s="78"/>
    </row>
    <row r="154" spans="1:19">
      <c r="A154" s="76">
        <v>42737</v>
      </c>
      <c r="B154" s="77">
        <v>6</v>
      </c>
      <c r="C154" s="78" t="s">
        <v>37</v>
      </c>
      <c r="D154" s="78"/>
      <c r="E154" s="78"/>
      <c r="F154" s="77">
        <v>84</v>
      </c>
      <c r="G154" s="78" t="s">
        <v>670</v>
      </c>
      <c r="H154" s="77">
        <v>6</v>
      </c>
      <c r="I154" s="77">
        <v>6</v>
      </c>
      <c r="J154" s="77">
        <v>16</v>
      </c>
      <c r="K154" s="77">
        <v>2121</v>
      </c>
      <c r="L154" s="77"/>
      <c r="M154" s="77"/>
      <c r="N154" s="79">
        <f t="shared" ref="N154:N160" si="26">IF(J154=0,0,K154/J154)</f>
        <v>132.5625</v>
      </c>
      <c r="O154" s="77">
        <v>349</v>
      </c>
      <c r="P154" s="77">
        <v>30</v>
      </c>
      <c r="Q154" s="77">
        <v>5</v>
      </c>
      <c r="R154" s="77">
        <v>46228</v>
      </c>
      <c r="S154" s="78"/>
    </row>
    <row r="155" spans="1:19">
      <c r="A155" s="76">
        <v>42737</v>
      </c>
      <c r="B155" s="77">
        <v>7</v>
      </c>
      <c r="C155" s="78" t="s">
        <v>39</v>
      </c>
      <c r="D155" s="78"/>
      <c r="E155" s="78"/>
      <c r="F155" s="77">
        <v>63</v>
      </c>
      <c r="G155" s="78" t="s">
        <v>686</v>
      </c>
      <c r="H155" s="77">
        <v>6</v>
      </c>
      <c r="I155" s="77">
        <v>6</v>
      </c>
      <c r="J155" s="77">
        <v>16</v>
      </c>
      <c r="K155" s="77">
        <v>2110</v>
      </c>
      <c r="L155" s="77"/>
      <c r="M155" s="77"/>
      <c r="N155" s="79">
        <f t="shared" si="26"/>
        <v>131.875</v>
      </c>
      <c r="O155" s="77">
        <v>38</v>
      </c>
      <c r="P155" s="77">
        <v>30</v>
      </c>
      <c r="Q155" s="77">
        <v>5</v>
      </c>
      <c r="R155" s="77">
        <v>46228</v>
      </c>
      <c r="S155" s="78"/>
    </row>
    <row r="156" spans="1:19">
      <c r="A156" s="76">
        <v>42737</v>
      </c>
      <c r="B156" s="77">
        <v>8</v>
      </c>
      <c r="C156" s="78" t="s">
        <v>263</v>
      </c>
      <c r="D156" s="78"/>
      <c r="E156" s="78"/>
      <c r="F156" s="77">
        <v>63</v>
      </c>
      <c r="G156" s="120" t="s">
        <v>675</v>
      </c>
      <c r="H156" s="77">
        <v>6</v>
      </c>
      <c r="I156" s="77">
        <v>6</v>
      </c>
      <c r="J156" s="77">
        <v>16</v>
      </c>
      <c r="K156" s="77">
        <v>2109</v>
      </c>
      <c r="L156" s="77"/>
      <c r="M156" s="77"/>
      <c r="N156" s="79">
        <f t="shared" si="26"/>
        <v>131.8125</v>
      </c>
      <c r="O156" s="77">
        <v>112</v>
      </c>
      <c r="P156" s="77">
        <v>30</v>
      </c>
      <c r="Q156" s="77">
        <v>5</v>
      </c>
      <c r="R156" s="77">
        <v>46228</v>
      </c>
      <c r="S156" s="78"/>
    </row>
    <row r="157" spans="1:19">
      <c r="A157" s="76">
        <v>42737</v>
      </c>
      <c r="B157" s="77">
        <v>9</v>
      </c>
      <c r="C157" s="78" t="s">
        <v>680</v>
      </c>
      <c r="D157" s="78"/>
      <c r="E157" s="78"/>
      <c r="F157" s="77">
        <v>64</v>
      </c>
      <c r="G157" s="78" t="s">
        <v>686</v>
      </c>
      <c r="H157" s="77">
        <v>6</v>
      </c>
      <c r="I157" s="77">
        <v>6</v>
      </c>
      <c r="J157" s="77">
        <v>16</v>
      </c>
      <c r="K157" s="77">
        <v>2101</v>
      </c>
      <c r="L157" s="77"/>
      <c r="M157" s="77"/>
      <c r="N157" s="79">
        <f t="shared" si="26"/>
        <v>131.3125</v>
      </c>
      <c r="O157" s="77">
        <v>83</v>
      </c>
      <c r="P157" s="77">
        <v>30</v>
      </c>
      <c r="Q157" s="77">
        <v>5</v>
      </c>
      <c r="R157" s="77">
        <v>46228</v>
      </c>
      <c r="S157" s="78"/>
    </row>
    <row r="158" spans="1:19">
      <c r="A158" s="76">
        <v>42737</v>
      </c>
      <c r="B158" s="77">
        <v>10</v>
      </c>
      <c r="C158" s="78" t="s">
        <v>9</v>
      </c>
      <c r="D158" s="78"/>
      <c r="E158" s="78"/>
      <c r="F158" s="77">
        <v>79</v>
      </c>
      <c r="G158" s="78" t="s">
        <v>706</v>
      </c>
      <c r="H158" s="77">
        <v>6</v>
      </c>
      <c r="I158" s="77">
        <v>6</v>
      </c>
      <c r="J158" s="77">
        <v>16</v>
      </c>
      <c r="K158" s="77">
        <v>2096</v>
      </c>
      <c r="L158" s="77"/>
      <c r="M158" s="77"/>
      <c r="N158" s="79">
        <f t="shared" si="26"/>
        <v>131</v>
      </c>
      <c r="O158" s="77">
        <v>382</v>
      </c>
      <c r="P158" s="77">
        <v>30</v>
      </c>
      <c r="Q158" s="77">
        <v>5</v>
      </c>
      <c r="R158" s="77">
        <v>46228</v>
      </c>
      <c r="S158" s="78"/>
    </row>
    <row r="159" spans="1:19">
      <c r="A159" s="76">
        <v>42737</v>
      </c>
      <c r="B159" s="77">
        <v>11</v>
      </c>
      <c r="C159" s="78" t="s">
        <v>315</v>
      </c>
      <c r="D159" s="78"/>
      <c r="E159" s="78"/>
      <c r="F159" s="77">
        <v>72</v>
      </c>
      <c r="G159" s="78" t="s">
        <v>691</v>
      </c>
      <c r="H159" s="77">
        <v>6</v>
      </c>
      <c r="I159" s="77">
        <v>3</v>
      </c>
      <c r="J159" s="77">
        <v>16</v>
      </c>
      <c r="K159" s="77">
        <v>2090</v>
      </c>
      <c r="L159" s="77"/>
      <c r="M159" s="77"/>
      <c r="N159" s="79">
        <f t="shared" si="26"/>
        <v>130.625</v>
      </c>
      <c r="O159" s="77">
        <v>102</v>
      </c>
      <c r="P159" s="77">
        <v>30</v>
      </c>
      <c r="Q159" s="77">
        <v>5</v>
      </c>
      <c r="R159" s="77">
        <v>46228</v>
      </c>
      <c r="S159" s="78"/>
    </row>
    <row r="160" spans="1:19">
      <c r="A160" s="76">
        <v>42737</v>
      </c>
      <c r="B160" s="77">
        <v>12</v>
      </c>
      <c r="C160" s="78" t="s">
        <v>32</v>
      </c>
      <c r="D160" s="78"/>
      <c r="E160" s="78"/>
      <c r="F160" s="77">
        <v>55</v>
      </c>
      <c r="G160" s="78" t="s">
        <v>691</v>
      </c>
      <c r="H160" s="77">
        <v>6</v>
      </c>
      <c r="I160" s="77">
        <v>6</v>
      </c>
      <c r="J160" s="77">
        <v>15</v>
      </c>
      <c r="K160" s="77">
        <v>2025</v>
      </c>
      <c r="L160" s="77"/>
      <c r="M160" s="77"/>
      <c r="N160" s="79">
        <f t="shared" si="26"/>
        <v>135</v>
      </c>
      <c r="O160" s="77">
        <v>154</v>
      </c>
      <c r="P160" s="77">
        <v>30</v>
      </c>
      <c r="Q160" s="77">
        <v>5</v>
      </c>
      <c r="R160" s="77">
        <v>46228</v>
      </c>
      <c r="S160" s="78"/>
    </row>
    <row r="161" spans="1:20">
      <c r="A161" s="76">
        <v>42737</v>
      </c>
      <c r="B161" s="77">
        <v>13</v>
      </c>
      <c r="C161" s="78" t="s">
        <v>33</v>
      </c>
      <c r="D161" s="78"/>
      <c r="E161" s="78"/>
      <c r="F161" s="77">
        <v>69</v>
      </c>
      <c r="G161" s="78" t="s">
        <v>670</v>
      </c>
      <c r="H161" s="77">
        <v>6</v>
      </c>
      <c r="I161" s="77">
        <v>6</v>
      </c>
      <c r="J161" s="77">
        <v>15</v>
      </c>
      <c r="K161" s="77">
        <v>2021</v>
      </c>
      <c r="L161" s="77"/>
      <c r="M161" s="77"/>
      <c r="N161" s="79">
        <f t="shared" ref="N161:N171" si="27">IF(J161=0,0,K161/J161)</f>
        <v>134.73333333333332</v>
      </c>
      <c r="O161" s="77">
        <v>121</v>
      </c>
      <c r="P161" s="77">
        <v>30</v>
      </c>
      <c r="Q161" s="77">
        <v>5</v>
      </c>
      <c r="R161" s="77">
        <v>46228</v>
      </c>
      <c r="S161" s="78"/>
    </row>
    <row r="162" spans="1:20">
      <c r="A162" s="76">
        <v>42737</v>
      </c>
      <c r="B162" s="77">
        <v>14</v>
      </c>
      <c r="C162" s="118" t="s">
        <v>342</v>
      </c>
      <c r="D162" s="118"/>
      <c r="E162" s="118"/>
      <c r="F162" s="119">
        <v>76</v>
      </c>
      <c r="G162" s="120" t="s">
        <v>686</v>
      </c>
      <c r="H162" s="77">
        <v>6</v>
      </c>
      <c r="I162" s="77">
        <v>3</v>
      </c>
      <c r="J162" s="77">
        <v>15</v>
      </c>
      <c r="K162" s="77">
        <v>1996</v>
      </c>
      <c r="L162" s="77"/>
      <c r="M162" s="77"/>
      <c r="N162" s="79">
        <f>IF(J162=0,0,K162/J162)</f>
        <v>133.06666666666666</v>
      </c>
      <c r="O162" s="77">
        <v>101</v>
      </c>
      <c r="P162" s="77">
        <v>30</v>
      </c>
      <c r="Q162" s="77">
        <v>5</v>
      </c>
      <c r="R162" s="77">
        <v>46228</v>
      </c>
      <c r="S162" s="78"/>
    </row>
    <row r="163" spans="1:20">
      <c r="A163" s="76">
        <v>42737</v>
      </c>
      <c r="B163" s="77">
        <v>15</v>
      </c>
      <c r="C163" s="78" t="s">
        <v>710</v>
      </c>
      <c r="D163" s="78"/>
      <c r="E163" s="78"/>
      <c r="F163" s="77">
        <v>67</v>
      </c>
      <c r="G163" s="78" t="s">
        <v>691</v>
      </c>
      <c r="H163" s="77">
        <v>6</v>
      </c>
      <c r="I163" s="77">
        <v>6</v>
      </c>
      <c r="J163" s="77">
        <v>15</v>
      </c>
      <c r="K163" s="77">
        <v>1994</v>
      </c>
      <c r="L163" s="77"/>
      <c r="M163" s="77"/>
      <c r="N163" s="79">
        <f t="shared" si="27"/>
        <v>132.93333333333334</v>
      </c>
      <c r="O163" s="77">
        <v>132</v>
      </c>
      <c r="P163" s="77">
        <v>30</v>
      </c>
      <c r="Q163" s="77">
        <v>5</v>
      </c>
      <c r="R163" s="77">
        <v>46228</v>
      </c>
      <c r="S163" s="78"/>
    </row>
    <row r="164" spans="1:20">
      <c r="A164" s="76">
        <v>42737</v>
      </c>
      <c r="B164" s="77">
        <v>16</v>
      </c>
      <c r="C164" s="78" t="s">
        <v>699</v>
      </c>
      <c r="D164" s="78"/>
      <c r="E164" s="78"/>
      <c r="F164" s="77">
        <v>60</v>
      </c>
      <c r="G164" s="78" t="s">
        <v>675</v>
      </c>
      <c r="H164" s="77">
        <v>6</v>
      </c>
      <c r="I164" s="77">
        <v>6</v>
      </c>
      <c r="J164" s="77">
        <v>15</v>
      </c>
      <c r="K164" s="77">
        <v>1984</v>
      </c>
      <c r="L164" s="77"/>
      <c r="M164" s="77"/>
      <c r="N164" s="79">
        <f t="shared" si="27"/>
        <v>132.26666666666668</v>
      </c>
      <c r="O164" s="77">
        <v>106</v>
      </c>
      <c r="P164" s="77">
        <v>30</v>
      </c>
      <c r="Q164" s="77">
        <v>5</v>
      </c>
      <c r="R164" s="77">
        <v>46228</v>
      </c>
      <c r="S164" s="78"/>
    </row>
    <row r="165" spans="1:20">
      <c r="A165" s="76">
        <v>42737</v>
      </c>
      <c r="B165" s="77">
        <v>17</v>
      </c>
      <c r="C165" s="118" t="s">
        <v>316</v>
      </c>
      <c r="D165" s="118"/>
      <c r="E165" s="118"/>
      <c r="F165" s="119">
        <v>62</v>
      </c>
      <c r="G165" s="120" t="s">
        <v>675</v>
      </c>
      <c r="H165" s="77">
        <v>6</v>
      </c>
      <c r="I165" s="77">
        <v>2</v>
      </c>
      <c r="J165" s="77">
        <v>15</v>
      </c>
      <c r="K165" s="77">
        <v>1980</v>
      </c>
      <c r="L165" s="77"/>
      <c r="M165" s="77"/>
      <c r="N165" s="79">
        <f>IF(J165=0,0,K165/J165)</f>
        <v>132</v>
      </c>
      <c r="O165" s="77">
        <v>271</v>
      </c>
      <c r="P165" s="77">
        <v>30</v>
      </c>
      <c r="Q165" s="77">
        <v>5</v>
      </c>
      <c r="R165" s="77">
        <v>46228</v>
      </c>
      <c r="S165" s="78"/>
    </row>
    <row r="166" spans="1:20">
      <c r="A166" s="76">
        <v>42737</v>
      </c>
      <c r="B166" s="77">
        <v>18</v>
      </c>
      <c r="C166" s="78" t="s">
        <v>38</v>
      </c>
      <c r="D166" s="78"/>
      <c r="E166" s="78"/>
      <c r="F166" s="77">
        <v>60</v>
      </c>
      <c r="G166" s="78" t="s">
        <v>675</v>
      </c>
      <c r="H166" s="77">
        <v>6</v>
      </c>
      <c r="I166" s="77">
        <v>6</v>
      </c>
      <c r="J166" s="77">
        <v>15</v>
      </c>
      <c r="K166" s="77">
        <v>1980</v>
      </c>
      <c r="L166" s="77"/>
      <c r="M166" s="77"/>
      <c r="N166" s="79">
        <f t="shared" si="27"/>
        <v>132</v>
      </c>
      <c r="O166" s="77">
        <v>108</v>
      </c>
      <c r="P166" s="77">
        <v>30</v>
      </c>
      <c r="Q166" s="77">
        <v>5</v>
      </c>
      <c r="R166" s="77">
        <v>46228</v>
      </c>
      <c r="S166" s="78"/>
    </row>
    <row r="167" spans="1:20">
      <c r="A167" s="76">
        <v>42737</v>
      </c>
      <c r="B167" s="77">
        <v>19</v>
      </c>
      <c r="C167" s="78" t="s">
        <v>36</v>
      </c>
      <c r="D167" s="78"/>
      <c r="E167" s="78"/>
      <c r="F167" s="77">
        <v>74</v>
      </c>
      <c r="G167" s="78" t="s">
        <v>675</v>
      </c>
      <c r="H167" s="77">
        <v>6</v>
      </c>
      <c r="I167" s="77">
        <v>6</v>
      </c>
      <c r="J167" s="77">
        <v>15</v>
      </c>
      <c r="K167" s="77">
        <v>1948</v>
      </c>
      <c r="L167" s="77"/>
      <c r="M167" s="77"/>
      <c r="N167" s="79">
        <f t="shared" si="27"/>
        <v>129.86666666666667</v>
      </c>
      <c r="O167" s="77">
        <v>123</v>
      </c>
      <c r="P167" s="77">
        <v>30</v>
      </c>
      <c r="Q167" s="77">
        <v>5</v>
      </c>
      <c r="R167" s="77">
        <v>46228</v>
      </c>
      <c r="S167" s="78"/>
    </row>
    <row r="168" spans="1:20">
      <c r="A168" s="76">
        <v>42737</v>
      </c>
      <c r="B168" s="77">
        <v>20</v>
      </c>
      <c r="C168" s="78" t="s">
        <v>709</v>
      </c>
      <c r="D168" s="78"/>
      <c r="E168" s="78"/>
      <c r="F168" s="77">
        <v>62</v>
      </c>
      <c r="G168" s="78" t="s">
        <v>686</v>
      </c>
      <c r="H168" s="77">
        <v>6</v>
      </c>
      <c r="I168" s="77">
        <v>4</v>
      </c>
      <c r="J168" s="77">
        <v>14</v>
      </c>
      <c r="K168" s="77">
        <v>1837</v>
      </c>
      <c r="L168" s="77"/>
      <c r="M168" s="77"/>
      <c r="N168" s="79">
        <f>IF(J168=0,0,K168/J168)</f>
        <v>131.21428571428572</v>
      </c>
      <c r="O168" s="77">
        <v>4</v>
      </c>
      <c r="P168" s="77">
        <v>30</v>
      </c>
      <c r="Q168" s="77">
        <v>5</v>
      </c>
      <c r="R168" s="77">
        <v>46228</v>
      </c>
      <c r="S168" s="78"/>
    </row>
    <row r="169" spans="1:20">
      <c r="A169" s="76">
        <v>42737</v>
      </c>
      <c r="B169" s="77">
        <v>21</v>
      </c>
      <c r="C169" s="78" t="s">
        <v>689</v>
      </c>
      <c r="D169" s="78"/>
      <c r="E169" s="78"/>
      <c r="F169" s="77">
        <v>70</v>
      </c>
      <c r="G169" s="78" t="s">
        <v>705</v>
      </c>
      <c r="H169" s="77">
        <v>6</v>
      </c>
      <c r="I169" s="77">
        <v>6</v>
      </c>
      <c r="J169" s="77">
        <v>13</v>
      </c>
      <c r="K169" s="77">
        <v>1712</v>
      </c>
      <c r="L169" s="77"/>
      <c r="M169" s="77"/>
      <c r="N169" s="79">
        <f t="shared" si="27"/>
        <v>131.69230769230768</v>
      </c>
      <c r="O169" s="77">
        <v>23</v>
      </c>
      <c r="P169" s="77">
        <v>30</v>
      </c>
      <c r="Q169" s="77">
        <v>5</v>
      </c>
      <c r="R169" s="77">
        <v>46228</v>
      </c>
      <c r="S169" s="78"/>
    </row>
    <row r="170" spans="1:20">
      <c r="A170" s="76">
        <v>42737</v>
      </c>
      <c r="B170" s="77">
        <v>22</v>
      </c>
      <c r="C170" s="78" t="s">
        <v>702</v>
      </c>
      <c r="D170" s="78"/>
      <c r="E170" s="78"/>
      <c r="F170" s="77">
        <v>65</v>
      </c>
      <c r="G170" s="78" t="s">
        <v>686</v>
      </c>
      <c r="H170" s="77">
        <v>6</v>
      </c>
      <c r="I170" s="77">
        <v>4</v>
      </c>
      <c r="J170" s="77">
        <v>12</v>
      </c>
      <c r="K170" s="77">
        <v>1580</v>
      </c>
      <c r="L170" s="77"/>
      <c r="M170" s="77"/>
      <c r="N170" s="79">
        <f t="shared" si="27"/>
        <v>131.66666666666666</v>
      </c>
      <c r="O170" s="77">
        <v>57</v>
      </c>
      <c r="P170" s="77">
        <v>30</v>
      </c>
      <c r="Q170" s="77">
        <v>5</v>
      </c>
      <c r="R170" s="77">
        <v>46228</v>
      </c>
      <c r="S170" s="78"/>
    </row>
    <row r="171" spans="1:20">
      <c r="A171" s="76">
        <v>42737</v>
      </c>
      <c r="B171" s="77">
        <v>23</v>
      </c>
      <c r="C171" s="78" t="s">
        <v>41</v>
      </c>
      <c r="D171" s="78"/>
      <c r="E171" s="78"/>
      <c r="F171" s="77">
        <v>63</v>
      </c>
      <c r="G171" s="78" t="s">
        <v>686</v>
      </c>
      <c r="H171" s="77">
        <v>6</v>
      </c>
      <c r="I171" s="77">
        <v>6</v>
      </c>
      <c r="J171" s="77">
        <v>12</v>
      </c>
      <c r="K171" s="77">
        <v>1562</v>
      </c>
      <c r="L171" s="77"/>
      <c r="M171" s="77"/>
      <c r="N171" s="79">
        <f t="shared" si="27"/>
        <v>130.16666666666666</v>
      </c>
      <c r="O171" s="77">
        <v>22</v>
      </c>
      <c r="P171" s="77">
        <v>30</v>
      </c>
      <c r="Q171" s="77">
        <v>5</v>
      </c>
      <c r="R171" s="77">
        <v>46228</v>
      </c>
      <c r="S171" s="78"/>
    </row>
    <row r="172" spans="1:20">
      <c r="A172" s="76">
        <v>42737</v>
      </c>
      <c r="B172" s="77">
        <v>24</v>
      </c>
      <c r="C172" s="78" t="s">
        <v>717</v>
      </c>
      <c r="D172" s="78"/>
      <c r="E172" s="78"/>
      <c r="F172" s="77">
        <v>92</v>
      </c>
      <c r="G172" s="78" t="s">
        <v>695</v>
      </c>
      <c r="H172" s="77">
        <v>6</v>
      </c>
      <c r="I172" s="77">
        <v>6</v>
      </c>
      <c r="J172" s="77">
        <v>2</v>
      </c>
      <c r="K172" s="77">
        <v>270</v>
      </c>
      <c r="L172" s="77"/>
      <c r="M172" s="77"/>
      <c r="N172" s="79">
        <f t="shared" ref="N172" si="28">IF(J172=0,0,K172/J172)</f>
        <v>135</v>
      </c>
      <c r="O172" s="77">
        <v>0</v>
      </c>
      <c r="P172" s="77">
        <v>30</v>
      </c>
      <c r="Q172" s="77">
        <v>5</v>
      </c>
      <c r="R172" s="77">
        <v>46228</v>
      </c>
      <c r="S172" s="78"/>
    </row>
    <row r="173" spans="1:20">
      <c r="A173" s="76">
        <v>42737</v>
      </c>
      <c r="B173" s="77">
        <v>25</v>
      </c>
      <c r="C173" s="121" t="s">
        <v>27</v>
      </c>
      <c r="D173" s="121"/>
      <c r="E173" s="121"/>
      <c r="F173" s="107">
        <v>89</v>
      </c>
      <c r="G173" s="108" t="s">
        <v>670</v>
      </c>
      <c r="H173" s="77">
        <v>6</v>
      </c>
      <c r="I173" s="77">
        <v>5</v>
      </c>
      <c r="J173" s="77">
        <v>2</v>
      </c>
      <c r="K173" s="77">
        <v>0</v>
      </c>
      <c r="L173" s="77"/>
      <c r="M173" s="77"/>
      <c r="N173" s="79">
        <f t="shared" ref="N173" si="29">IF(J173=0,0,K173/J173)</f>
        <v>0</v>
      </c>
      <c r="O173" s="77">
        <v>2</v>
      </c>
      <c r="P173" s="77">
        <v>30</v>
      </c>
      <c r="Q173" s="77">
        <v>5</v>
      </c>
      <c r="R173" s="77">
        <v>46228</v>
      </c>
      <c r="S173" s="81"/>
      <c r="T173" s="82"/>
    </row>
    <row r="174" spans="1:20">
      <c r="A174" s="76">
        <v>42737</v>
      </c>
      <c r="B174" s="77">
        <v>26</v>
      </c>
      <c r="C174" s="108" t="s">
        <v>718</v>
      </c>
      <c r="D174" s="108"/>
      <c r="E174" s="108"/>
      <c r="F174" s="107">
        <v>84</v>
      </c>
      <c r="G174" s="108" t="s">
        <v>695</v>
      </c>
      <c r="H174" s="77">
        <v>6</v>
      </c>
      <c r="I174" s="77">
        <v>3</v>
      </c>
      <c r="J174" s="77">
        <v>3</v>
      </c>
      <c r="K174" s="77">
        <v>0</v>
      </c>
      <c r="L174" s="77"/>
      <c r="M174" s="77"/>
      <c r="N174" s="79">
        <f t="shared" ref="N174:N195" si="30">IF(J174=0,0,K174/J174)</f>
        <v>0</v>
      </c>
      <c r="O174" s="77">
        <v>68</v>
      </c>
      <c r="P174" s="77">
        <v>30</v>
      </c>
      <c r="Q174" s="77">
        <v>5</v>
      </c>
      <c r="R174" s="77">
        <v>46228</v>
      </c>
      <c r="S174" s="78"/>
    </row>
    <row r="175" spans="1:20">
      <c r="A175" s="76">
        <v>42737</v>
      </c>
      <c r="B175" s="77">
        <v>27</v>
      </c>
      <c r="C175" s="108" t="s">
        <v>30</v>
      </c>
      <c r="D175" s="108"/>
      <c r="E175" s="108"/>
      <c r="F175" s="107">
        <v>77</v>
      </c>
      <c r="G175" s="108" t="s">
        <v>670</v>
      </c>
      <c r="H175" s="77">
        <v>6</v>
      </c>
      <c r="I175" s="77">
        <v>5</v>
      </c>
      <c r="J175" s="77">
        <v>3</v>
      </c>
      <c r="K175" s="77">
        <v>0</v>
      </c>
      <c r="L175" s="77"/>
      <c r="M175" s="77"/>
      <c r="N175" s="79">
        <f t="shared" si="30"/>
        <v>0</v>
      </c>
      <c r="O175" s="77">
        <v>300</v>
      </c>
      <c r="P175" s="77">
        <v>30</v>
      </c>
      <c r="Q175" s="77">
        <v>5</v>
      </c>
      <c r="R175" s="77">
        <v>46228</v>
      </c>
      <c r="S175" s="78"/>
    </row>
    <row r="176" spans="1:20">
      <c r="A176" s="76">
        <v>42737</v>
      </c>
      <c r="B176" s="77">
        <v>28</v>
      </c>
      <c r="C176" s="108" t="s">
        <v>674</v>
      </c>
      <c r="D176" s="108"/>
      <c r="E176" s="108"/>
      <c r="F176" s="107">
        <v>56</v>
      </c>
      <c r="G176" s="108" t="s">
        <v>719</v>
      </c>
      <c r="H176" s="77">
        <v>6</v>
      </c>
      <c r="I176" s="77">
        <v>5</v>
      </c>
      <c r="J176" s="77">
        <v>4</v>
      </c>
      <c r="K176" s="77">
        <v>0</v>
      </c>
      <c r="L176" s="77"/>
      <c r="M176" s="77"/>
      <c r="N176" s="79">
        <f t="shared" si="30"/>
        <v>0</v>
      </c>
      <c r="O176" s="77">
        <v>73</v>
      </c>
      <c r="P176" s="77">
        <v>30</v>
      </c>
      <c r="Q176" s="77">
        <v>5</v>
      </c>
      <c r="R176" s="77">
        <v>46228</v>
      </c>
      <c r="S176" s="78"/>
    </row>
    <row r="177" spans="1:20">
      <c r="A177" s="76">
        <v>42737</v>
      </c>
      <c r="B177" s="77">
        <v>29</v>
      </c>
      <c r="C177" s="108" t="s">
        <v>28</v>
      </c>
      <c r="D177" s="108"/>
      <c r="E177" s="108"/>
      <c r="F177" s="107">
        <v>71</v>
      </c>
      <c r="G177" s="108" t="s">
        <v>695</v>
      </c>
      <c r="H177" s="77">
        <v>6</v>
      </c>
      <c r="I177" s="77">
        <v>5</v>
      </c>
      <c r="J177" s="77">
        <v>4</v>
      </c>
      <c r="K177" s="77">
        <v>0</v>
      </c>
      <c r="L177" s="77"/>
      <c r="M177" s="77"/>
      <c r="N177" s="79">
        <f t="shared" si="30"/>
        <v>0</v>
      </c>
      <c r="O177" s="77">
        <v>592</v>
      </c>
      <c r="P177" s="77">
        <v>30</v>
      </c>
      <c r="Q177" s="77">
        <v>5</v>
      </c>
      <c r="R177" s="77">
        <v>46228</v>
      </c>
      <c r="S177" s="78"/>
    </row>
    <row r="178" spans="1:20" ht="17.25" thickBot="1">
      <c r="A178" s="86">
        <v>42737</v>
      </c>
      <c r="B178" s="87">
        <v>30</v>
      </c>
      <c r="C178" s="122" t="s">
        <v>344</v>
      </c>
      <c r="D178" s="122"/>
      <c r="E178" s="122"/>
      <c r="F178" s="123">
        <v>71</v>
      </c>
      <c r="G178" s="124" t="s">
        <v>345</v>
      </c>
      <c r="H178" s="87">
        <v>6</v>
      </c>
      <c r="I178" s="87">
        <v>0</v>
      </c>
      <c r="J178" s="87">
        <v>0</v>
      </c>
      <c r="K178" s="87">
        <v>0</v>
      </c>
      <c r="L178" s="87"/>
      <c r="M178" s="87"/>
      <c r="N178" s="92">
        <f t="shared" si="30"/>
        <v>0</v>
      </c>
      <c r="O178" s="87">
        <v>164</v>
      </c>
      <c r="P178" s="87">
        <v>30</v>
      </c>
      <c r="Q178" s="87">
        <v>5</v>
      </c>
      <c r="R178" s="87">
        <v>46228</v>
      </c>
      <c r="S178" s="93"/>
    </row>
    <row r="179" spans="1:20" ht="17.25" thickTop="1">
      <c r="A179" s="64">
        <v>42744</v>
      </c>
      <c r="B179" s="65">
        <v>1</v>
      </c>
      <c r="C179" s="125" t="s">
        <v>27</v>
      </c>
      <c r="D179" s="125"/>
      <c r="E179" s="125"/>
      <c r="F179" s="110">
        <v>90</v>
      </c>
      <c r="G179" s="111" t="s">
        <v>695</v>
      </c>
      <c r="H179" s="65">
        <v>7</v>
      </c>
      <c r="I179" s="65">
        <v>6</v>
      </c>
      <c r="J179" s="65">
        <v>16</v>
      </c>
      <c r="K179" s="65">
        <v>2160</v>
      </c>
      <c r="L179" s="65"/>
      <c r="M179" s="65"/>
      <c r="N179" s="67">
        <f t="shared" si="30"/>
        <v>135</v>
      </c>
      <c r="O179" s="65">
        <v>131</v>
      </c>
      <c r="P179" s="65">
        <v>29</v>
      </c>
      <c r="Q179" s="65">
        <v>1</v>
      </c>
      <c r="R179" s="65">
        <f>SUM(K179:K207)</f>
        <v>59950</v>
      </c>
      <c r="S179" s="94"/>
      <c r="T179" s="82"/>
    </row>
    <row r="180" spans="1:20">
      <c r="A180" s="64">
        <v>42744</v>
      </c>
      <c r="B180" s="65">
        <v>2</v>
      </c>
      <c r="C180" s="126" t="s">
        <v>349</v>
      </c>
      <c r="D180" s="126"/>
      <c r="E180" s="126"/>
      <c r="F180" s="113">
        <v>89</v>
      </c>
      <c r="G180" s="127" t="s">
        <v>343</v>
      </c>
      <c r="H180" s="65">
        <v>7</v>
      </c>
      <c r="I180" s="65">
        <v>1</v>
      </c>
      <c r="J180" s="65">
        <v>16</v>
      </c>
      <c r="K180" s="65">
        <v>2160</v>
      </c>
      <c r="L180" s="65"/>
      <c r="M180" s="65"/>
      <c r="N180" s="67">
        <f t="shared" si="30"/>
        <v>135</v>
      </c>
      <c r="O180" s="65">
        <v>201</v>
      </c>
      <c r="P180" s="65">
        <v>29</v>
      </c>
      <c r="Q180" s="65">
        <v>1</v>
      </c>
      <c r="R180" s="65">
        <f t="shared" ref="R180:R207" si="31">$R$179</f>
        <v>59950</v>
      </c>
      <c r="S180" s="66"/>
    </row>
    <row r="181" spans="1:20">
      <c r="A181" s="64">
        <v>42744</v>
      </c>
      <c r="B181" s="65">
        <v>3</v>
      </c>
      <c r="C181" s="66" t="s">
        <v>346</v>
      </c>
      <c r="D181" s="66"/>
      <c r="E181" s="66"/>
      <c r="F181" s="65">
        <v>75</v>
      </c>
      <c r="G181" s="66" t="s">
        <v>347</v>
      </c>
      <c r="H181" s="65">
        <v>7</v>
      </c>
      <c r="I181" s="65">
        <v>2</v>
      </c>
      <c r="J181" s="65">
        <v>16</v>
      </c>
      <c r="K181" s="65">
        <v>2160</v>
      </c>
      <c r="L181" s="65"/>
      <c r="M181" s="65"/>
      <c r="N181" s="67">
        <f t="shared" si="30"/>
        <v>135</v>
      </c>
      <c r="O181" s="65">
        <v>99</v>
      </c>
      <c r="P181" s="65">
        <v>29</v>
      </c>
      <c r="Q181" s="65">
        <v>1</v>
      </c>
      <c r="R181" s="65">
        <f t="shared" si="31"/>
        <v>59950</v>
      </c>
      <c r="S181" s="66"/>
    </row>
    <row r="182" spans="1:20">
      <c r="A182" s="64">
        <v>42744</v>
      </c>
      <c r="B182" s="65">
        <v>4</v>
      </c>
      <c r="C182" s="66" t="s">
        <v>348</v>
      </c>
      <c r="D182" s="66"/>
      <c r="E182" s="66"/>
      <c r="F182" s="65">
        <v>73</v>
      </c>
      <c r="G182" s="66" t="s">
        <v>670</v>
      </c>
      <c r="H182" s="65">
        <v>7</v>
      </c>
      <c r="I182" s="65">
        <v>6</v>
      </c>
      <c r="J182" s="65">
        <v>16</v>
      </c>
      <c r="K182" s="65">
        <v>2160</v>
      </c>
      <c r="L182" s="65"/>
      <c r="M182" s="65"/>
      <c r="N182" s="67">
        <f t="shared" si="30"/>
        <v>135</v>
      </c>
      <c r="O182" s="65">
        <v>1662</v>
      </c>
      <c r="P182" s="65">
        <v>29</v>
      </c>
      <c r="Q182" s="65">
        <v>1</v>
      </c>
      <c r="R182" s="65">
        <f t="shared" si="31"/>
        <v>59950</v>
      </c>
      <c r="S182" s="66"/>
    </row>
    <row r="183" spans="1:20">
      <c r="A183" s="64">
        <v>42744</v>
      </c>
      <c r="B183" s="65">
        <v>5</v>
      </c>
      <c r="C183" s="68" t="s">
        <v>31</v>
      </c>
      <c r="D183" s="68"/>
      <c r="E183" s="68"/>
      <c r="F183" s="65">
        <v>72</v>
      </c>
      <c r="G183" s="66" t="s">
        <v>670</v>
      </c>
      <c r="H183" s="65">
        <v>7</v>
      </c>
      <c r="I183" s="65">
        <v>7</v>
      </c>
      <c r="J183" s="65">
        <v>16</v>
      </c>
      <c r="K183" s="65">
        <v>2160</v>
      </c>
      <c r="L183" s="65"/>
      <c r="M183" s="65"/>
      <c r="N183" s="67">
        <f t="shared" si="30"/>
        <v>135</v>
      </c>
      <c r="O183" s="65">
        <v>309</v>
      </c>
      <c r="P183" s="65">
        <v>29</v>
      </c>
      <c r="Q183" s="65">
        <v>1</v>
      </c>
      <c r="R183" s="65">
        <f>$R$179</f>
        <v>59950</v>
      </c>
      <c r="S183" s="66"/>
    </row>
    <row r="184" spans="1:20">
      <c r="A184" s="64">
        <v>42744</v>
      </c>
      <c r="B184" s="65">
        <v>6</v>
      </c>
      <c r="C184" s="66" t="s">
        <v>33</v>
      </c>
      <c r="D184" s="66"/>
      <c r="E184" s="66"/>
      <c r="F184" s="65">
        <v>70</v>
      </c>
      <c r="G184" s="66" t="s">
        <v>670</v>
      </c>
      <c r="H184" s="65">
        <v>7</v>
      </c>
      <c r="I184" s="65">
        <v>7</v>
      </c>
      <c r="J184" s="65">
        <v>16</v>
      </c>
      <c r="K184" s="65">
        <v>2160</v>
      </c>
      <c r="L184" s="65"/>
      <c r="M184" s="65"/>
      <c r="N184" s="67">
        <f t="shared" si="30"/>
        <v>135</v>
      </c>
      <c r="O184" s="65">
        <v>133</v>
      </c>
      <c r="P184" s="65">
        <v>29</v>
      </c>
      <c r="Q184" s="65">
        <v>1</v>
      </c>
      <c r="R184" s="65">
        <f t="shared" si="31"/>
        <v>59950</v>
      </c>
      <c r="S184" s="66"/>
    </row>
    <row r="185" spans="1:20">
      <c r="A185" s="64">
        <v>42744</v>
      </c>
      <c r="B185" s="65">
        <v>7</v>
      </c>
      <c r="C185" s="66" t="s">
        <v>674</v>
      </c>
      <c r="D185" s="66"/>
      <c r="E185" s="66"/>
      <c r="F185" s="65">
        <v>58</v>
      </c>
      <c r="G185" s="66" t="s">
        <v>695</v>
      </c>
      <c r="H185" s="65">
        <v>7</v>
      </c>
      <c r="I185" s="65">
        <v>6</v>
      </c>
      <c r="J185" s="65">
        <v>16</v>
      </c>
      <c r="K185" s="65">
        <v>2160</v>
      </c>
      <c r="L185" s="65"/>
      <c r="M185" s="65"/>
      <c r="N185" s="67">
        <f t="shared" si="30"/>
        <v>135</v>
      </c>
      <c r="O185" s="65">
        <v>370</v>
      </c>
      <c r="P185" s="65">
        <v>29</v>
      </c>
      <c r="Q185" s="65">
        <v>1</v>
      </c>
      <c r="R185" s="65">
        <f t="shared" si="31"/>
        <v>59950</v>
      </c>
      <c r="S185" s="66"/>
    </row>
    <row r="186" spans="1:20">
      <c r="A186" s="64">
        <v>42744</v>
      </c>
      <c r="B186" s="65">
        <v>8</v>
      </c>
      <c r="C186" s="66" t="s">
        <v>29</v>
      </c>
      <c r="D186" s="66"/>
      <c r="E186" s="66"/>
      <c r="F186" s="65">
        <v>108</v>
      </c>
      <c r="G186" s="66" t="s">
        <v>695</v>
      </c>
      <c r="H186" s="65">
        <v>7</v>
      </c>
      <c r="I186" s="65">
        <v>6</v>
      </c>
      <c r="J186" s="65">
        <v>16</v>
      </c>
      <c r="K186" s="65">
        <v>2153</v>
      </c>
      <c r="L186" s="65"/>
      <c r="M186" s="65"/>
      <c r="N186" s="67">
        <f t="shared" si="30"/>
        <v>134.5625</v>
      </c>
      <c r="O186" s="65">
        <v>293</v>
      </c>
      <c r="P186" s="65">
        <v>29</v>
      </c>
      <c r="Q186" s="65">
        <v>1</v>
      </c>
      <c r="R186" s="65">
        <f t="shared" si="31"/>
        <v>59950</v>
      </c>
      <c r="S186" s="66"/>
    </row>
    <row r="187" spans="1:20">
      <c r="A187" s="64">
        <v>42744</v>
      </c>
      <c r="B187" s="65">
        <v>9</v>
      </c>
      <c r="C187" s="66" t="s">
        <v>37</v>
      </c>
      <c r="D187" s="66"/>
      <c r="E187" s="66"/>
      <c r="F187" s="65">
        <v>85</v>
      </c>
      <c r="G187" s="66" t="s">
        <v>670</v>
      </c>
      <c r="H187" s="65">
        <v>7</v>
      </c>
      <c r="I187" s="65">
        <v>7</v>
      </c>
      <c r="J187" s="65">
        <v>16</v>
      </c>
      <c r="K187" s="65">
        <v>2145</v>
      </c>
      <c r="L187" s="65"/>
      <c r="M187" s="65"/>
      <c r="N187" s="67">
        <f t="shared" si="30"/>
        <v>134.0625</v>
      </c>
      <c r="O187" s="65">
        <v>421</v>
      </c>
      <c r="P187" s="65">
        <v>29</v>
      </c>
      <c r="Q187" s="65">
        <v>1</v>
      </c>
      <c r="R187" s="65">
        <f t="shared" si="31"/>
        <v>59950</v>
      </c>
      <c r="S187" s="66"/>
    </row>
    <row r="188" spans="1:20">
      <c r="A188" s="64">
        <v>42744</v>
      </c>
      <c r="B188" s="65">
        <v>10</v>
      </c>
      <c r="C188" s="109" t="s">
        <v>316</v>
      </c>
      <c r="D188" s="109"/>
      <c r="E188" s="109"/>
      <c r="F188" s="110">
        <v>62</v>
      </c>
      <c r="G188" s="111" t="s">
        <v>675</v>
      </c>
      <c r="H188" s="65">
        <v>7</v>
      </c>
      <c r="I188" s="65">
        <v>3</v>
      </c>
      <c r="J188" s="65">
        <v>16</v>
      </c>
      <c r="K188" s="65">
        <v>2138</v>
      </c>
      <c r="L188" s="65"/>
      <c r="M188" s="65"/>
      <c r="N188" s="67">
        <f t="shared" si="30"/>
        <v>133.625</v>
      </c>
      <c r="O188" s="65">
        <v>203</v>
      </c>
      <c r="P188" s="65">
        <v>29</v>
      </c>
      <c r="Q188" s="65">
        <v>1</v>
      </c>
      <c r="R188" s="65">
        <f t="shared" si="31"/>
        <v>59950</v>
      </c>
      <c r="S188" s="66"/>
    </row>
    <row r="189" spans="1:20">
      <c r="A189" s="64">
        <v>42744</v>
      </c>
      <c r="B189" s="65">
        <v>11</v>
      </c>
      <c r="C189" s="66" t="s">
        <v>699</v>
      </c>
      <c r="D189" s="66"/>
      <c r="E189" s="66"/>
      <c r="F189" s="65">
        <v>60</v>
      </c>
      <c r="G189" s="66" t="s">
        <v>675</v>
      </c>
      <c r="H189" s="65">
        <v>7</v>
      </c>
      <c r="I189" s="65">
        <v>7</v>
      </c>
      <c r="J189" s="65">
        <v>16</v>
      </c>
      <c r="K189" s="65">
        <v>2124</v>
      </c>
      <c r="L189" s="65"/>
      <c r="M189" s="65"/>
      <c r="N189" s="67">
        <f t="shared" si="30"/>
        <v>132.75</v>
      </c>
      <c r="O189" s="65">
        <v>132</v>
      </c>
      <c r="P189" s="65">
        <v>29</v>
      </c>
      <c r="Q189" s="65">
        <v>1</v>
      </c>
      <c r="R189" s="65">
        <f t="shared" si="31"/>
        <v>59950</v>
      </c>
      <c r="S189" s="66"/>
    </row>
    <row r="190" spans="1:20">
      <c r="A190" s="64">
        <v>42744</v>
      </c>
      <c r="B190" s="65">
        <v>12</v>
      </c>
      <c r="C190" s="128" t="s">
        <v>39</v>
      </c>
      <c r="D190" s="128"/>
      <c r="E190" s="128"/>
      <c r="F190" s="129">
        <v>64</v>
      </c>
      <c r="G190" s="130" t="s">
        <v>686</v>
      </c>
      <c r="H190" s="65">
        <v>7</v>
      </c>
      <c r="I190" s="65">
        <v>7</v>
      </c>
      <c r="J190" s="65">
        <v>16</v>
      </c>
      <c r="K190" s="65">
        <v>2119</v>
      </c>
      <c r="L190" s="65"/>
      <c r="M190" s="65"/>
      <c r="N190" s="67">
        <f t="shared" si="30"/>
        <v>132.4375</v>
      </c>
      <c r="O190" s="65">
        <v>35</v>
      </c>
      <c r="P190" s="65">
        <v>29</v>
      </c>
      <c r="Q190" s="65">
        <v>1</v>
      </c>
      <c r="R190" s="65">
        <f t="shared" si="31"/>
        <v>59950</v>
      </c>
      <c r="S190" s="66"/>
    </row>
    <row r="191" spans="1:20">
      <c r="A191" s="64">
        <v>42744</v>
      </c>
      <c r="B191" s="65">
        <v>13</v>
      </c>
      <c r="C191" s="66" t="s">
        <v>32</v>
      </c>
      <c r="D191" s="66"/>
      <c r="E191" s="66"/>
      <c r="F191" s="65">
        <v>56</v>
      </c>
      <c r="G191" s="66" t="s">
        <v>691</v>
      </c>
      <c r="H191" s="65">
        <v>7</v>
      </c>
      <c r="I191" s="65">
        <v>7</v>
      </c>
      <c r="J191" s="65">
        <v>16</v>
      </c>
      <c r="K191" s="65">
        <v>2118</v>
      </c>
      <c r="L191" s="65"/>
      <c r="M191" s="65"/>
      <c r="N191" s="67">
        <f t="shared" si="30"/>
        <v>132.375</v>
      </c>
      <c r="O191" s="65">
        <v>84</v>
      </c>
      <c r="P191" s="65">
        <v>29</v>
      </c>
      <c r="Q191" s="65">
        <v>1</v>
      </c>
      <c r="R191" s="65">
        <f t="shared" si="31"/>
        <v>59950</v>
      </c>
      <c r="S191" s="66"/>
    </row>
    <row r="192" spans="1:20">
      <c r="A192" s="64">
        <v>42744</v>
      </c>
      <c r="B192" s="65">
        <v>14</v>
      </c>
      <c r="C192" s="66" t="s">
        <v>707</v>
      </c>
      <c r="D192" s="66"/>
      <c r="E192" s="66"/>
      <c r="F192" s="65">
        <v>73</v>
      </c>
      <c r="G192" s="66" t="s">
        <v>675</v>
      </c>
      <c r="H192" s="65">
        <v>7</v>
      </c>
      <c r="I192" s="65">
        <v>7</v>
      </c>
      <c r="J192" s="65">
        <v>16</v>
      </c>
      <c r="K192" s="65">
        <v>2117</v>
      </c>
      <c r="L192" s="65"/>
      <c r="M192" s="65"/>
      <c r="N192" s="67">
        <f t="shared" si="30"/>
        <v>132.3125</v>
      </c>
      <c r="O192" s="65">
        <v>129</v>
      </c>
      <c r="P192" s="65">
        <v>29</v>
      </c>
      <c r="Q192" s="65">
        <v>1</v>
      </c>
      <c r="R192" s="65">
        <f t="shared" si="31"/>
        <v>59950</v>
      </c>
      <c r="S192" s="66"/>
    </row>
    <row r="193" spans="1:19">
      <c r="A193" s="64">
        <v>42744</v>
      </c>
      <c r="B193" s="65">
        <v>15</v>
      </c>
      <c r="C193" s="126" t="s">
        <v>344</v>
      </c>
      <c r="D193" s="126"/>
      <c r="E193" s="126"/>
      <c r="F193" s="113">
        <v>72</v>
      </c>
      <c r="G193" s="127" t="s">
        <v>343</v>
      </c>
      <c r="H193" s="65">
        <v>7</v>
      </c>
      <c r="I193" s="65">
        <v>1</v>
      </c>
      <c r="J193" s="65">
        <v>16</v>
      </c>
      <c r="K193" s="65">
        <v>2117</v>
      </c>
      <c r="L193" s="65"/>
      <c r="M193" s="65"/>
      <c r="N193" s="67">
        <f t="shared" si="30"/>
        <v>132.3125</v>
      </c>
      <c r="O193" s="65">
        <v>240</v>
      </c>
      <c r="P193" s="65">
        <v>29</v>
      </c>
      <c r="Q193" s="65">
        <v>1</v>
      </c>
      <c r="R193" s="65">
        <f t="shared" si="31"/>
        <v>59950</v>
      </c>
      <c r="S193" s="66"/>
    </row>
    <row r="194" spans="1:19">
      <c r="A194" s="64">
        <v>42744</v>
      </c>
      <c r="B194" s="65">
        <v>16</v>
      </c>
      <c r="C194" s="128" t="s">
        <v>700</v>
      </c>
      <c r="D194" s="128"/>
      <c r="E194" s="128"/>
      <c r="F194" s="129">
        <v>70</v>
      </c>
      <c r="G194" s="130" t="s">
        <v>686</v>
      </c>
      <c r="H194" s="65">
        <v>7</v>
      </c>
      <c r="I194" s="65">
        <v>7</v>
      </c>
      <c r="J194" s="65">
        <v>16</v>
      </c>
      <c r="K194" s="65">
        <v>2116</v>
      </c>
      <c r="L194" s="65"/>
      <c r="M194" s="65"/>
      <c r="N194" s="67">
        <f t="shared" si="30"/>
        <v>132.25</v>
      </c>
      <c r="O194" s="65">
        <v>35</v>
      </c>
      <c r="P194" s="65">
        <v>29</v>
      </c>
      <c r="Q194" s="65">
        <v>1</v>
      </c>
      <c r="R194" s="65">
        <f t="shared" si="31"/>
        <v>59950</v>
      </c>
      <c r="S194" s="66"/>
    </row>
    <row r="195" spans="1:19">
      <c r="A195" s="64">
        <v>42744</v>
      </c>
      <c r="B195" s="65">
        <v>17</v>
      </c>
      <c r="C195" s="66" t="s">
        <v>36</v>
      </c>
      <c r="D195" s="66"/>
      <c r="E195" s="66"/>
      <c r="F195" s="65">
        <v>75</v>
      </c>
      <c r="G195" s="66" t="s">
        <v>675</v>
      </c>
      <c r="H195" s="65">
        <v>7</v>
      </c>
      <c r="I195" s="65">
        <v>7</v>
      </c>
      <c r="J195" s="65">
        <v>16</v>
      </c>
      <c r="K195" s="65">
        <v>2108</v>
      </c>
      <c r="L195" s="65"/>
      <c r="M195" s="65"/>
      <c r="N195" s="67">
        <f t="shared" si="30"/>
        <v>131.75</v>
      </c>
      <c r="O195" s="65">
        <v>300</v>
      </c>
      <c r="P195" s="65">
        <v>29</v>
      </c>
      <c r="Q195" s="65">
        <v>1</v>
      </c>
      <c r="R195" s="65">
        <f t="shared" si="31"/>
        <v>59950</v>
      </c>
      <c r="S195" s="66"/>
    </row>
    <row r="196" spans="1:19">
      <c r="A196" s="64">
        <v>42744</v>
      </c>
      <c r="B196" s="65">
        <v>18</v>
      </c>
      <c r="C196" s="66" t="s">
        <v>38</v>
      </c>
      <c r="D196" s="66"/>
      <c r="E196" s="66"/>
      <c r="F196" s="65">
        <v>61</v>
      </c>
      <c r="G196" s="66" t="s">
        <v>691</v>
      </c>
      <c r="H196" s="65">
        <v>7</v>
      </c>
      <c r="I196" s="65">
        <v>7</v>
      </c>
      <c r="J196" s="65">
        <v>16</v>
      </c>
      <c r="K196" s="65">
        <v>2107</v>
      </c>
      <c r="L196" s="65"/>
      <c r="M196" s="65"/>
      <c r="N196" s="67">
        <f t="shared" ref="N196" si="32">IF(J196=0,0,K196/J196)</f>
        <v>131.6875</v>
      </c>
      <c r="O196" s="65">
        <v>81</v>
      </c>
      <c r="P196" s="65">
        <v>29</v>
      </c>
      <c r="Q196" s="65">
        <v>1</v>
      </c>
      <c r="R196" s="65">
        <f t="shared" si="31"/>
        <v>59950</v>
      </c>
      <c r="S196" s="66"/>
    </row>
    <row r="197" spans="1:19">
      <c r="A197" s="64">
        <v>42744</v>
      </c>
      <c r="B197" s="65">
        <v>19</v>
      </c>
      <c r="C197" s="66" t="s">
        <v>315</v>
      </c>
      <c r="D197" s="66"/>
      <c r="E197" s="66"/>
      <c r="F197" s="65">
        <v>73</v>
      </c>
      <c r="G197" s="66" t="s">
        <v>675</v>
      </c>
      <c r="H197" s="65">
        <v>7</v>
      </c>
      <c r="I197" s="65">
        <v>4</v>
      </c>
      <c r="J197" s="65">
        <v>16</v>
      </c>
      <c r="K197" s="65">
        <v>2106</v>
      </c>
      <c r="L197" s="65"/>
      <c r="M197" s="65"/>
      <c r="N197" s="67">
        <f>IF(J197=0,0,K197/J197)</f>
        <v>131.625</v>
      </c>
      <c r="O197" s="65">
        <v>73</v>
      </c>
      <c r="P197" s="65">
        <v>29</v>
      </c>
      <c r="Q197" s="65">
        <v>1</v>
      </c>
      <c r="R197" s="65">
        <f t="shared" si="31"/>
        <v>59950</v>
      </c>
      <c r="S197" s="66"/>
    </row>
    <row r="198" spans="1:19">
      <c r="A198" s="64">
        <v>42744</v>
      </c>
      <c r="B198" s="65">
        <v>20</v>
      </c>
      <c r="C198" s="66" t="s">
        <v>9</v>
      </c>
      <c r="D198" s="66"/>
      <c r="E198" s="66"/>
      <c r="F198" s="65">
        <v>79</v>
      </c>
      <c r="G198" s="66" t="s">
        <v>720</v>
      </c>
      <c r="H198" s="65">
        <v>7</v>
      </c>
      <c r="I198" s="65">
        <v>7</v>
      </c>
      <c r="J198" s="65">
        <v>16</v>
      </c>
      <c r="K198" s="65">
        <v>2105</v>
      </c>
      <c r="L198" s="65"/>
      <c r="M198" s="65"/>
      <c r="N198" s="67">
        <f>IF(J198=0,0,K198/J198)</f>
        <v>131.5625</v>
      </c>
      <c r="O198" s="65">
        <v>306</v>
      </c>
      <c r="P198" s="65">
        <v>29</v>
      </c>
      <c r="Q198" s="65">
        <v>1</v>
      </c>
      <c r="R198" s="65">
        <f t="shared" si="31"/>
        <v>59950</v>
      </c>
      <c r="S198" s="66"/>
    </row>
    <row r="199" spans="1:19">
      <c r="A199" s="64">
        <v>42744</v>
      </c>
      <c r="B199" s="65">
        <v>21</v>
      </c>
      <c r="C199" s="66" t="s">
        <v>263</v>
      </c>
      <c r="D199" s="66"/>
      <c r="E199" s="66"/>
      <c r="F199" s="65">
        <v>64</v>
      </c>
      <c r="G199" s="111" t="s">
        <v>675</v>
      </c>
      <c r="H199" s="65">
        <v>7</v>
      </c>
      <c r="I199" s="65">
        <v>7</v>
      </c>
      <c r="J199" s="65">
        <v>16</v>
      </c>
      <c r="K199" s="65">
        <v>2100</v>
      </c>
      <c r="L199" s="65"/>
      <c r="M199" s="65"/>
      <c r="N199" s="67">
        <f t="shared" ref="N199:N200" si="33">IF(J199=0,0,K199/J199)</f>
        <v>131.25</v>
      </c>
      <c r="O199" s="65">
        <v>97</v>
      </c>
      <c r="P199" s="65">
        <v>29</v>
      </c>
      <c r="Q199" s="65">
        <v>1</v>
      </c>
      <c r="R199" s="65">
        <f t="shared" si="31"/>
        <v>59950</v>
      </c>
      <c r="S199" s="66"/>
    </row>
    <row r="200" spans="1:19">
      <c r="A200" s="64">
        <v>42744</v>
      </c>
      <c r="B200" s="65">
        <v>22</v>
      </c>
      <c r="C200" s="66" t="s">
        <v>680</v>
      </c>
      <c r="D200" s="66"/>
      <c r="E200" s="66"/>
      <c r="F200" s="65">
        <v>64</v>
      </c>
      <c r="G200" s="66" t="s">
        <v>705</v>
      </c>
      <c r="H200" s="65">
        <v>7</v>
      </c>
      <c r="I200" s="65">
        <v>7</v>
      </c>
      <c r="J200" s="65">
        <v>16</v>
      </c>
      <c r="K200" s="65">
        <v>2090</v>
      </c>
      <c r="L200" s="65"/>
      <c r="M200" s="65"/>
      <c r="N200" s="67">
        <f t="shared" si="33"/>
        <v>130.625</v>
      </c>
      <c r="O200" s="65">
        <v>14</v>
      </c>
      <c r="P200" s="65">
        <v>29</v>
      </c>
      <c r="Q200" s="65">
        <v>1</v>
      </c>
      <c r="R200" s="65">
        <f t="shared" si="31"/>
        <v>59950</v>
      </c>
      <c r="S200" s="66"/>
    </row>
    <row r="201" spans="1:19">
      <c r="A201" s="64">
        <v>42744</v>
      </c>
      <c r="B201" s="65">
        <v>23</v>
      </c>
      <c r="C201" s="66" t="s">
        <v>721</v>
      </c>
      <c r="D201" s="66"/>
      <c r="E201" s="66"/>
      <c r="F201" s="65">
        <v>92</v>
      </c>
      <c r="G201" s="66" t="s">
        <v>670</v>
      </c>
      <c r="H201" s="65">
        <v>7</v>
      </c>
      <c r="I201" s="65">
        <v>7</v>
      </c>
      <c r="J201" s="65">
        <v>15</v>
      </c>
      <c r="K201" s="65">
        <v>2025</v>
      </c>
      <c r="L201" s="65"/>
      <c r="M201" s="65"/>
      <c r="N201" s="67">
        <f>IF(J201=0,0,K201/J201)</f>
        <v>135</v>
      </c>
      <c r="O201" s="65">
        <v>90</v>
      </c>
      <c r="P201" s="65">
        <v>29</v>
      </c>
      <c r="Q201" s="65">
        <v>1</v>
      </c>
      <c r="R201" s="65">
        <f t="shared" si="31"/>
        <v>59950</v>
      </c>
      <c r="S201" s="66"/>
    </row>
    <row r="202" spans="1:19">
      <c r="A202" s="64">
        <v>42744</v>
      </c>
      <c r="B202" s="65">
        <v>24</v>
      </c>
      <c r="C202" s="66" t="s">
        <v>688</v>
      </c>
      <c r="D202" s="66"/>
      <c r="E202" s="66"/>
      <c r="F202" s="65">
        <v>68</v>
      </c>
      <c r="G202" s="66" t="s">
        <v>675</v>
      </c>
      <c r="H202" s="65">
        <v>7</v>
      </c>
      <c r="I202" s="65">
        <v>7</v>
      </c>
      <c r="J202" s="65">
        <v>15</v>
      </c>
      <c r="K202" s="65">
        <v>2003</v>
      </c>
      <c r="L202" s="65"/>
      <c r="M202" s="65"/>
      <c r="N202" s="67">
        <f t="shared" ref="N202" si="34">IF(J202=0,0,K202/J202)</f>
        <v>133.53333333333333</v>
      </c>
      <c r="O202" s="65">
        <v>141</v>
      </c>
      <c r="P202" s="65">
        <v>29</v>
      </c>
      <c r="Q202" s="65">
        <v>1</v>
      </c>
      <c r="R202" s="65">
        <f t="shared" si="31"/>
        <v>59950</v>
      </c>
      <c r="S202" s="66"/>
    </row>
    <row r="203" spans="1:19">
      <c r="A203" s="64">
        <v>42744</v>
      </c>
      <c r="B203" s="65">
        <v>25</v>
      </c>
      <c r="C203" s="66" t="s">
        <v>709</v>
      </c>
      <c r="D203" s="66"/>
      <c r="E203" s="66"/>
      <c r="F203" s="65">
        <v>63</v>
      </c>
      <c r="G203" s="66" t="s">
        <v>686</v>
      </c>
      <c r="H203" s="65">
        <v>7</v>
      </c>
      <c r="I203" s="65">
        <v>5</v>
      </c>
      <c r="J203" s="65">
        <v>15</v>
      </c>
      <c r="K203" s="65">
        <v>1995</v>
      </c>
      <c r="L203" s="65"/>
      <c r="M203" s="65"/>
      <c r="N203" s="67">
        <f>IF(J203=0,0,K203/J203)</f>
        <v>133</v>
      </c>
      <c r="O203" s="65">
        <v>0</v>
      </c>
      <c r="P203" s="65">
        <v>29</v>
      </c>
      <c r="Q203" s="65">
        <v>1</v>
      </c>
      <c r="R203" s="65">
        <f t="shared" si="31"/>
        <v>59950</v>
      </c>
      <c r="S203" s="66"/>
    </row>
    <row r="204" spans="1:19">
      <c r="A204" s="64">
        <v>42744</v>
      </c>
      <c r="B204" s="65">
        <v>26</v>
      </c>
      <c r="C204" s="66" t="s">
        <v>711</v>
      </c>
      <c r="D204" s="66"/>
      <c r="E204" s="66"/>
      <c r="F204" s="65">
        <v>66</v>
      </c>
      <c r="G204" s="66" t="s">
        <v>675</v>
      </c>
      <c r="H204" s="65">
        <v>7</v>
      </c>
      <c r="I204" s="65">
        <v>5</v>
      </c>
      <c r="J204" s="65">
        <v>15</v>
      </c>
      <c r="K204" s="65">
        <v>1937</v>
      </c>
      <c r="L204" s="65"/>
      <c r="M204" s="65"/>
      <c r="N204" s="67">
        <f t="shared" ref="N204:N205" si="35">IF(J204=0,0,K204/J204)</f>
        <v>129.13333333333333</v>
      </c>
      <c r="O204" s="65">
        <v>69</v>
      </c>
      <c r="P204" s="65">
        <v>29</v>
      </c>
      <c r="Q204" s="65">
        <v>1</v>
      </c>
      <c r="R204" s="65">
        <f t="shared" si="31"/>
        <v>59950</v>
      </c>
      <c r="S204" s="66"/>
    </row>
    <row r="205" spans="1:19">
      <c r="A205" s="64">
        <v>42744</v>
      </c>
      <c r="B205" s="65">
        <v>27</v>
      </c>
      <c r="C205" s="66" t="s">
        <v>41</v>
      </c>
      <c r="D205" s="66"/>
      <c r="E205" s="66"/>
      <c r="F205" s="65">
        <v>64</v>
      </c>
      <c r="G205" s="66" t="s">
        <v>705</v>
      </c>
      <c r="H205" s="65">
        <v>7</v>
      </c>
      <c r="I205" s="65">
        <v>7</v>
      </c>
      <c r="J205" s="65">
        <v>14</v>
      </c>
      <c r="K205" s="65">
        <v>1838</v>
      </c>
      <c r="L205" s="65"/>
      <c r="M205" s="65"/>
      <c r="N205" s="67">
        <f t="shared" si="35"/>
        <v>131.28571428571428</v>
      </c>
      <c r="O205" s="65">
        <v>35</v>
      </c>
      <c r="P205" s="65">
        <v>29</v>
      </c>
      <c r="Q205" s="65">
        <v>1</v>
      </c>
      <c r="R205" s="65">
        <f t="shared" si="31"/>
        <v>59950</v>
      </c>
      <c r="S205" s="66"/>
    </row>
    <row r="206" spans="1:19">
      <c r="A206" s="64">
        <v>42744</v>
      </c>
      <c r="B206" s="65">
        <v>28</v>
      </c>
      <c r="C206" s="109" t="s">
        <v>716</v>
      </c>
      <c r="D206" s="109"/>
      <c r="E206" s="109"/>
      <c r="F206" s="110">
        <v>56</v>
      </c>
      <c r="G206" s="111" t="s">
        <v>675</v>
      </c>
      <c r="H206" s="65">
        <v>7</v>
      </c>
      <c r="I206" s="65">
        <v>6</v>
      </c>
      <c r="J206" s="65">
        <v>14</v>
      </c>
      <c r="K206" s="65">
        <v>1823</v>
      </c>
      <c r="L206" s="65"/>
      <c r="M206" s="65"/>
      <c r="N206" s="67">
        <f>IF(J206=0,0,K206/J206)</f>
        <v>130.21428571428572</v>
      </c>
      <c r="O206" s="65">
        <v>125</v>
      </c>
      <c r="P206" s="65">
        <v>29</v>
      </c>
      <c r="Q206" s="65">
        <v>1</v>
      </c>
      <c r="R206" s="65">
        <f t="shared" si="31"/>
        <v>59950</v>
      </c>
      <c r="S206" s="66"/>
    </row>
    <row r="207" spans="1:19" ht="17.25" thickBot="1">
      <c r="A207" s="69">
        <v>42744</v>
      </c>
      <c r="B207" s="70">
        <v>29</v>
      </c>
      <c r="C207" s="114" t="s">
        <v>933</v>
      </c>
      <c r="D207" s="114"/>
      <c r="E207" s="114"/>
      <c r="F207" s="115">
        <v>76</v>
      </c>
      <c r="G207" s="116" t="s">
        <v>686</v>
      </c>
      <c r="H207" s="70">
        <v>7</v>
      </c>
      <c r="I207" s="70">
        <v>4</v>
      </c>
      <c r="J207" s="70">
        <v>12</v>
      </c>
      <c r="K207" s="70">
        <v>1446</v>
      </c>
      <c r="L207" s="70"/>
      <c r="M207" s="70"/>
      <c r="N207" s="74">
        <f>IF(J207=0,0,K207/J207)</f>
        <v>120.5</v>
      </c>
      <c r="O207" s="70">
        <v>0</v>
      </c>
      <c r="P207" s="70">
        <v>29</v>
      </c>
      <c r="Q207" s="70">
        <v>1</v>
      </c>
      <c r="R207" s="70">
        <f t="shared" si="31"/>
        <v>59950</v>
      </c>
      <c r="S207" s="75"/>
    </row>
    <row r="208" spans="1:19" ht="17.25" thickTop="1">
      <c r="A208" s="76">
        <v>42751</v>
      </c>
      <c r="B208" s="77">
        <v>1</v>
      </c>
      <c r="C208" s="78" t="s">
        <v>694</v>
      </c>
      <c r="D208" s="78"/>
      <c r="E208" s="78"/>
      <c r="F208" s="77">
        <v>93</v>
      </c>
      <c r="G208" s="78" t="s">
        <v>670</v>
      </c>
      <c r="H208" s="77">
        <v>8</v>
      </c>
      <c r="I208" s="77">
        <v>8</v>
      </c>
      <c r="J208" s="77">
        <v>16</v>
      </c>
      <c r="K208" s="77">
        <v>2160</v>
      </c>
      <c r="L208" s="77"/>
      <c r="M208" s="77"/>
      <c r="N208" s="79">
        <f>IF(J208=0,0,K208/J208)</f>
        <v>135</v>
      </c>
      <c r="O208" s="77">
        <v>142</v>
      </c>
      <c r="P208" s="77">
        <v>29</v>
      </c>
      <c r="Q208" s="77">
        <v>1</v>
      </c>
      <c r="R208" s="77">
        <f>SUM(K208:K236)</f>
        <v>59332</v>
      </c>
      <c r="S208" s="78"/>
    </row>
    <row r="209" spans="1:20">
      <c r="A209" s="76">
        <v>42751</v>
      </c>
      <c r="B209" s="77">
        <v>2</v>
      </c>
      <c r="C209" s="131" t="s">
        <v>27</v>
      </c>
      <c r="D209" s="131"/>
      <c r="E209" s="131"/>
      <c r="F209" s="119">
        <v>91</v>
      </c>
      <c r="G209" s="120" t="s">
        <v>670</v>
      </c>
      <c r="H209" s="77">
        <v>8</v>
      </c>
      <c r="I209" s="77">
        <v>7</v>
      </c>
      <c r="J209" s="77">
        <v>16</v>
      </c>
      <c r="K209" s="77">
        <v>2160</v>
      </c>
      <c r="L209" s="77"/>
      <c r="M209" s="77"/>
      <c r="N209" s="79">
        <f t="shared" ref="N209" si="36">IF(J209=0,0,K209/J209)</f>
        <v>135</v>
      </c>
      <c r="O209" s="77">
        <v>105</v>
      </c>
      <c r="P209" s="77">
        <v>29</v>
      </c>
      <c r="Q209" s="77">
        <v>1</v>
      </c>
      <c r="R209" s="77">
        <f>$R$208</f>
        <v>59332</v>
      </c>
      <c r="S209" s="81"/>
      <c r="T209" s="82"/>
    </row>
    <row r="210" spans="1:20">
      <c r="A210" s="76">
        <v>42751</v>
      </c>
      <c r="B210" s="77">
        <v>3</v>
      </c>
      <c r="C210" s="131" t="s">
        <v>349</v>
      </c>
      <c r="D210" s="131"/>
      <c r="E210" s="131"/>
      <c r="F210" s="132">
        <v>90</v>
      </c>
      <c r="G210" s="118" t="s">
        <v>343</v>
      </c>
      <c r="H210" s="77">
        <v>8</v>
      </c>
      <c r="I210" s="77">
        <v>2</v>
      </c>
      <c r="J210" s="77">
        <v>16</v>
      </c>
      <c r="K210" s="77">
        <v>2160</v>
      </c>
      <c r="L210" s="77"/>
      <c r="M210" s="77"/>
      <c r="N210" s="79">
        <f t="shared" ref="N210:N230" si="37">IF(J210=0,0,K210/J210)</f>
        <v>135</v>
      </c>
      <c r="O210" s="77">
        <v>159</v>
      </c>
      <c r="P210" s="77">
        <v>29</v>
      </c>
      <c r="Q210" s="77">
        <v>1</v>
      </c>
      <c r="R210" s="77">
        <f t="shared" ref="R210:R236" si="38">$R$208</f>
        <v>59332</v>
      </c>
      <c r="S210" s="78"/>
    </row>
    <row r="211" spans="1:20">
      <c r="A211" s="76">
        <v>42751</v>
      </c>
      <c r="B211" s="77">
        <v>4</v>
      </c>
      <c r="C211" s="78" t="s">
        <v>348</v>
      </c>
      <c r="D211" s="78"/>
      <c r="E211" s="78"/>
      <c r="F211" s="77">
        <v>74</v>
      </c>
      <c r="G211" s="78" t="s">
        <v>695</v>
      </c>
      <c r="H211" s="77">
        <v>8</v>
      </c>
      <c r="I211" s="77">
        <v>7</v>
      </c>
      <c r="J211" s="77">
        <v>16</v>
      </c>
      <c r="K211" s="77">
        <v>2160</v>
      </c>
      <c r="L211" s="77"/>
      <c r="M211" s="77"/>
      <c r="N211" s="79">
        <f t="shared" si="37"/>
        <v>135</v>
      </c>
      <c r="O211" s="77">
        <v>1582</v>
      </c>
      <c r="P211" s="77">
        <v>29</v>
      </c>
      <c r="Q211" s="77">
        <v>1</v>
      </c>
      <c r="R211" s="77">
        <f t="shared" si="38"/>
        <v>59332</v>
      </c>
      <c r="S211" s="78"/>
    </row>
    <row r="212" spans="1:20">
      <c r="A212" s="76">
        <v>42751</v>
      </c>
      <c r="B212" s="77">
        <v>5</v>
      </c>
      <c r="C212" s="78" t="s">
        <v>712</v>
      </c>
      <c r="D212" s="78"/>
      <c r="E212" s="78"/>
      <c r="F212" s="77">
        <v>60</v>
      </c>
      <c r="G212" s="78" t="s">
        <v>670</v>
      </c>
      <c r="H212" s="77">
        <v>8</v>
      </c>
      <c r="I212" s="77">
        <v>7</v>
      </c>
      <c r="J212" s="77">
        <v>16</v>
      </c>
      <c r="K212" s="77">
        <v>2160</v>
      </c>
      <c r="L212" s="77"/>
      <c r="M212" s="77"/>
      <c r="N212" s="79">
        <f>IF(J212=0,0,K212/J212)</f>
        <v>135</v>
      </c>
      <c r="O212" s="77">
        <v>419</v>
      </c>
      <c r="P212" s="77">
        <v>29</v>
      </c>
      <c r="Q212" s="77">
        <v>1</v>
      </c>
      <c r="R212" s="77">
        <f t="shared" si="38"/>
        <v>59332</v>
      </c>
      <c r="S212" s="78"/>
    </row>
    <row r="213" spans="1:20">
      <c r="A213" s="76">
        <v>42751</v>
      </c>
      <c r="B213" s="77">
        <v>6</v>
      </c>
      <c r="C213" s="78" t="s">
        <v>33</v>
      </c>
      <c r="D213" s="78"/>
      <c r="E213" s="78"/>
      <c r="F213" s="77">
        <v>71</v>
      </c>
      <c r="G213" s="78" t="s">
        <v>670</v>
      </c>
      <c r="H213" s="77">
        <v>8</v>
      </c>
      <c r="I213" s="77">
        <v>8</v>
      </c>
      <c r="J213" s="77">
        <v>16</v>
      </c>
      <c r="K213" s="77">
        <v>2156</v>
      </c>
      <c r="L213" s="77"/>
      <c r="M213" s="77"/>
      <c r="N213" s="79">
        <f t="shared" si="37"/>
        <v>134.75</v>
      </c>
      <c r="O213" s="77">
        <v>141</v>
      </c>
      <c r="P213" s="77">
        <v>29</v>
      </c>
      <c r="Q213" s="77">
        <v>1</v>
      </c>
      <c r="R213" s="77">
        <f t="shared" si="38"/>
        <v>59332</v>
      </c>
      <c r="S213" s="78"/>
    </row>
    <row r="214" spans="1:20">
      <c r="A214" s="76">
        <v>42751</v>
      </c>
      <c r="B214" s="77">
        <v>7</v>
      </c>
      <c r="C214" s="108" t="s">
        <v>30</v>
      </c>
      <c r="D214" s="108"/>
      <c r="E214" s="108"/>
      <c r="F214" s="107">
        <v>82</v>
      </c>
      <c r="G214" s="108" t="s">
        <v>670</v>
      </c>
      <c r="H214" s="77">
        <v>8</v>
      </c>
      <c r="I214" s="77">
        <v>6</v>
      </c>
      <c r="J214" s="77">
        <v>16</v>
      </c>
      <c r="K214" s="77">
        <v>2150</v>
      </c>
      <c r="L214" s="77"/>
      <c r="M214" s="77"/>
      <c r="N214" s="79">
        <f>IF(J214=0,0,K214/J214)</f>
        <v>134.375</v>
      </c>
      <c r="O214" s="77">
        <v>1123</v>
      </c>
      <c r="P214" s="77">
        <v>29</v>
      </c>
      <c r="Q214" s="77">
        <v>1</v>
      </c>
      <c r="R214" s="77">
        <f t="shared" si="38"/>
        <v>59332</v>
      </c>
      <c r="S214" s="78"/>
    </row>
    <row r="215" spans="1:20">
      <c r="A215" s="76">
        <v>42751</v>
      </c>
      <c r="B215" s="77">
        <v>8</v>
      </c>
      <c r="C215" s="78" t="s">
        <v>29</v>
      </c>
      <c r="D215" s="78"/>
      <c r="E215" s="78"/>
      <c r="F215" s="77">
        <v>109</v>
      </c>
      <c r="G215" s="78" t="s">
        <v>670</v>
      </c>
      <c r="H215" s="77">
        <v>8</v>
      </c>
      <c r="I215" s="77">
        <v>7</v>
      </c>
      <c r="J215" s="77">
        <v>16</v>
      </c>
      <c r="K215" s="77">
        <v>2143</v>
      </c>
      <c r="L215" s="77"/>
      <c r="M215" s="77"/>
      <c r="N215" s="79">
        <f t="shared" si="37"/>
        <v>133.9375</v>
      </c>
      <c r="O215" s="77">
        <v>284</v>
      </c>
      <c r="P215" s="77">
        <v>29</v>
      </c>
      <c r="Q215" s="77">
        <v>1</v>
      </c>
      <c r="R215" s="77">
        <f t="shared" si="38"/>
        <v>59332</v>
      </c>
      <c r="S215" s="78"/>
    </row>
    <row r="216" spans="1:20">
      <c r="A216" s="76">
        <v>42751</v>
      </c>
      <c r="B216" s="77">
        <v>9</v>
      </c>
      <c r="C216" s="131" t="s">
        <v>344</v>
      </c>
      <c r="D216" s="131"/>
      <c r="E216" s="131"/>
      <c r="F216" s="132">
        <v>72</v>
      </c>
      <c r="G216" s="118" t="s">
        <v>343</v>
      </c>
      <c r="H216" s="77">
        <v>8</v>
      </c>
      <c r="I216" s="77">
        <v>2</v>
      </c>
      <c r="J216" s="77">
        <v>16</v>
      </c>
      <c r="K216" s="77">
        <v>2142</v>
      </c>
      <c r="L216" s="77"/>
      <c r="M216" s="77"/>
      <c r="N216" s="79">
        <f>IF(J216=0,0,K216/J216)</f>
        <v>133.875</v>
      </c>
      <c r="O216" s="77">
        <v>314</v>
      </c>
      <c r="P216" s="77">
        <v>29</v>
      </c>
      <c r="Q216" s="77">
        <v>1</v>
      </c>
      <c r="R216" s="77">
        <f t="shared" si="38"/>
        <v>59332</v>
      </c>
      <c r="S216" s="78"/>
    </row>
    <row r="217" spans="1:20">
      <c r="A217" s="76">
        <v>42751</v>
      </c>
      <c r="B217" s="77">
        <v>10</v>
      </c>
      <c r="C217" s="78" t="s">
        <v>32</v>
      </c>
      <c r="D217" s="78"/>
      <c r="E217" s="78"/>
      <c r="F217" s="77">
        <v>57</v>
      </c>
      <c r="G217" s="78" t="s">
        <v>675</v>
      </c>
      <c r="H217" s="77">
        <v>8</v>
      </c>
      <c r="I217" s="77">
        <v>8</v>
      </c>
      <c r="J217" s="77">
        <v>16</v>
      </c>
      <c r="K217" s="77">
        <v>2139</v>
      </c>
      <c r="L217" s="77"/>
      <c r="M217" s="77"/>
      <c r="N217" s="79">
        <f>IF(J217=0,0,K217/J217)</f>
        <v>133.6875</v>
      </c>
      <c r="O217" s="77">
        <v>37</v>
      </c>
      <c r="P217" s="77">
        <v>29</v>
      </c>
      <c r="Q217" s="77">
        <v>1</v>
      </c>
      <c r="R217" s="77">
        <f t="shared" si="38"/>
        <v>59332</v>
      </c>
      <c r="S217" s="78"/>
    </row>
    <row r="218" spans="1:20">
      <c r="A218" s="76">
        <v>42751</v>
      </c>
      <c r="B218" s="77">
        <v>11</v>
      </c>
      <c r="C218" s="80" t="s">
        <v>31</v>
      </c>
      <c r="D218" s="80"/>
      <c r="E218" s="80"/>
      <c r="F218" s="77">
        <v>73</v>
      </c>
      <c r="G218" s="78" t="s">
        <v>695</v>
      </c>
      <c r="H218" s="77">
        <v>8</v>
      </c>
      <c r="I218" s="77">
        <v>8</v>
      </c>
      <c r="J218" s="77">
        <v>16</v>
      </c>
      <c r="K218" s="77">
        <v>2138</v>
      </c>
      <c r="L218" s="77"/>
      <c r="M218" s="77"/>
      <c r="N218" s="79">
        <f>IF(J218=0,0,K218/J218)</f>
        <v>133.625</v>
      </c>
      <c r="O218" s="77">
        <v>247</v>
      </c>
      <c r="P218" s="77">
        <v>29</v>
      </c>
      <c r="Q218" s="77">
        <v>1</v>
      </c>
      <c r="R218" s="77">
        <f t="shared" si="38"/>
        <v>59332</v>
      </c>
      <c r="S218" s="78"/>
    </row>
    <row r="219" spans="1:20">
      <c r="A219" s="76">
        <v>42751</v>
      </c>
      <c r="B219" s="77">
        <v>12</v>
      </c>
      <c r="C219" s="78" t="s">
        <v>351</v>
      </c>
      <c r="D219" s="78"/>
      <c r="E219" s="78"/>
      <c r="F219" s="77">
        <v>75</v>
      </c>
      <c r="G219" s="78" t="s">
        <v>343</v>
      </c>
      <c r="H219" s="77">
        <v>8</v>
      </c>
      <c r="I219" s="77">
        <v>3</v>
      </c>
      <c r="J219" s="77">
        <v>16</v>
      </c>
      <c r="K219" s="77">
        <v>2134</v>
      </c>
      <c r="L219" s="77"/>
      <c r="M219" s="77"/>
      <c r="N219" s="79">
        <f>IF(J219=0,0,K219/J219)</f>
        <v>133.375</v>
      </c>
      <c r="O219" s="77">
        <v>166</v>
      </c>
      <c r="P219" s="77">
        <v>29</v>
      </c>
      <c r="Q219" s="77">
        <v>1</v>
      </c>
      <c r="R219" s="77">
        <f t="shared" si="38"/>
        <v>59332</v>
      </c>
      <c r="S219" s="78"/>
    </row>
    <row r="220" spans="1:20">
      <c r="A220" s="76">
        <v>42751</v>
      </c>
      <c r="B220" s="77">
        <v>13</v>
      </c>
      <c r="C220" s="78" t="s">
        <v>9</v>
      </c>
      <c r="D220" s="78"/>
      <c r="E220" s="78"/>
      <c r="F220" s="77">
        <v>80</v>
      </c>
      <c r="G220" s="78" t="s">
        <v>720</v>
      </c>
      <c r="H220" s="77">
        <v>8</v>
      </c>
      <c r="I220" s="77">
        <v>8</v>
      </c>
      <c r="J220" s="77">
        <v>16</v>
      </c>
      <c r="K220" s="77">
        <v>2127</v>
      </c>
      <c r="L220" s="77"/>
      <c r="M220" s="77"/>
      <c r="N220" s="79">
        <f>IF(J220=0,0,K220/J220)</f>
        <v>132.9375</v>
      </c>
      <c r="O220" s="77">
        <v>284</v>
      </c>
      <c r="P220" s="77">
        <v>29</v>
      </c>
      <c r="Q220" s="77">
        <v>1</v>
      </c>
      <c r="R220" s="77">
        <f t="shared" si="38"/>
        <v>59332</v>
      </c>
      <c r="S220" s="78"/>
    </row>
    <row r="221" spans="1:20">
      <c r="A221" s="76">
        <v>42751</v>
      </c>
      <c r="B221" s="77">
        <v>14</v>
      </c>
      <c r="C221" s="78" t="s">
        <v>714</v>
      </c>
      <c r="D221" s="78"/>
      <c r="E221" s="78"/>
      <c r="F221" s="77">
        <v>61</v>
      </c>
      <c r="G221" s="78" t="s">
        <v>675</v>
      </c>
      <c r="H221" s="77">
        <v>8</v>
      </c>
      <c r="I221" s="77">
        <v>8</v>
      </c>
      <c r="J221" s="77">
        <v>16</v>
      </c>
      <c r="K221" s="77">
        <v>2127</v>
      </c>
      <c r="L221" s="77"/>
      <c r="M221" s="77"/>
      <c r="N221" s="79">
        <f t="shared" si="37"/>
        <v>132.9375</v>
      </c>
      <c r="O221" s="77">
        <v>41</v>
      </c>
      <c r="P221" s="77">
        <v>29</v>
      </c>
      <c r="Q221" s="77">
        <v>1</v>
      </c>
      <c r="R221" s="77">
        <f t="shared" si="38"/>
        <v>59332</v>
      </c>
      <c r="S221" s="78"/>
    </row>
    <row r="222" spans="1:20">
      <c r="A222" s="76">
        <v>42751</v>
      </c>
      <c r="B222" s="77">
        <v>15</v>
      </c>
      <c r="C222" s="78" t="s">
        <v>722</v>
      </c>
      <c r="D222" s="78"/>
      <c r="E222" s="78"/>
      <c r="F222" s="77">
        <v>73</v>
      </c>
      <c r="G222" s="78" t="s">
        <v>675</v>
      </c>
      <c r="H222" s="77">
        <v>8</v>
      </c>
      <c r="I222" s="77">
        <v>8</v>
      </c>
      <c r="J222" s="77">
        <v>16</v>
      </c>
      <c r="K222" s="77">
        <v>2123</v>
      </c>
      <c r="L222" s="77"/>
      <c r="M222" s="77"/>
      <c r="N222" s="79">
        <f t="shared" ref="N222:N227" si="39">IF(J222=0,0,K222/J222)</f>
        <v>132.6875</v>
      </c>
      <c r="O222" s="77">
        <v>23</v>
      </c>
      <c r="P222" s="77">
        <v>29</v>
      </c>
      <c r="Q222" s="77">
        <v>1</v>
      </c>
      <c r="R222" s="77">
        <f t="shared" si="38"/>
        <v>59332</v>
      </c>
      <c r="S222" s="78"/>
    </row>
    <row r="223" spans="1:20">
      <c r="A223" s="76">
        <v>42751</v>
      </c>
      <c r="B223" s="77">
        <v>16</v>
      </c>
      <c r="C223" s="78" t="s">
        <v>37</v>
      </c>
      <c r="D223" s="78"/>
      <c r="E223" s="78"/>
      <c r="F223" s="77">
        <v>86</v>
      </c>
      <c r="G223" s="78" t="s">
        <v>670</v>
      </c>
      <c r="H223" s="77">
        <v>8</v>
      </c>
      <c r="I223" s="77">
        <v>8</v>
      </c>
      <c r="J223" s="77">
        <v>16</v>
      </c>
      <c r="K223" s="77">
        <v>2120</v>
      </c>
      <c r="L223" s="77"/>
      <c r="M223" s="77"/>
      <c r="N223" s="79">
        <f t="shared" si="39"/>
        <v>132.5</v>
      </c>
      <c r="O223" s="77">
        <v>245</v>
      </c>
      <c r="P223" s="77">
        <v>29</v>
      </c>
      <c r="Q223" s="77">
        <v>1</v>
      </c>
      <c r="R223" s="77">
        <f t="shared" si="38"/>
        <v>59332</v>
      </c>
      <c r="S223" s="78"/>
    </row>
    <row r="224" spans="1:20">
      <c r="A224" s="76">
        <v>42751</v>
      </c>
      <c r="B224" s="77">
        <v>17</v>
      </c>
      <c r="C224" s="78" t="s">
        <v>315</v>
      </c>
      <c r="D224" s="78"/>
      <c r="E224" s="78"/>
      <c r="F224" s="77">
        <v>74</v>
      </c>
      <c r="G224" s="78" t="s">
        <v>691</v>
      </c>
      <c r="H224" s="77">
        <v>8</v>
      </c>
      <c r="I224" s="77">
        <v>5</v>
      </c>
      <c r="J224" s="77">
        <v>16</v>
      </c>
      <c r="K224" s="77">
        <v>2115</v>
      </c>
      <c r="L224" s="77"/>
      <c r="M224" s="77"/>
      <c r="N224" s="79">
        <f t="shared" si="39"/>
        <v>132.1875</v>
      </c>
      <c r="O224" s="77">
        <v>57</v>
      </c>
      <c r="P224" s="77">
        <v>29</v>
      </c>
      <c r="Q224" s="77">
        <v>1</v>
      </c>
      <c r="R224" s="77">
        <f t="shared" si="38"/>
        <v>59332</v>
      </c>
      <c r="S224" s="78"/>
    </row>
    <row r="225" spans="1:20">
      <c r="A225" s="76">
        <v>42751</v>
      </c>
      <c r="B225" s="77">
        <v>18</v>
      </c>
      <c r="C225" s="78" t="s">
        <v>680</v>
      </c>
      <c r="D225" s="78"/>
      <c r="E225" s="78"/>
      <c r="F225" s="77">
        <v>65</v>
      </c>
      <c r="G225" s="78" t="s">
        <v>686</v>
      </c>
      <c r="H225" s="77">
        <v>8</v>
      </c>
      <c r="I225" s="77">
        <v>8</v>
      </c>
      <c r="J225" s="77">
        <v>16</v>
      </c>
      <c r="K225" s="77">
        <v>2114</v>
      </c>
      <c r="L225" s="77"/>
      <c r="M225" s="77"/>
      <c r="N225" s="79">
        <f t="shared" si="39"/>
        <v>132.125</v>
      </c>
      <c r="O225" s="77">
        <v>9</v>
      </c>
      <c r="P225" s="77">
        <v>29</v>
      </c>
      <c r="Q225" s="77">
        <v>1</v>
      </c>
      <c r="R225" s="77">
        <f t="shared" si="38"/>
        <v>59332</v>
      </c>
      <c r="S225" s="78"/>
    </row>
    <row r="226" spans="1:20">
      <c r="A226" s="76">
        <v>42751</v>
      </c>
      <c r="B226" s="77">
        <v>19</v>
      </c>
      <c r="C226" s="78" t="s">
        <v>36</v>
      </c>
      <c r="D226" s="78"/>
      <c r="E226" s="78"/>
      <c r="F226" s="77">
        <v>76</v>
      </c>
      <c r="G226" s="78" t="s">
        <v>691</v>
      </c>
      <c r="H226" s="77">
        <v>8</v>
      </c>
      <c r="I226" s="77">
        <v>8</v>
      </c>
      <c r="J226" s="77">
        <v>16</v>
      </c>
      <c r="K226" s="77">
        <v>2110</v>
      </c>
      <c r="L226" s="77"/>
      <c r="M226" s="77"/>
      <c r="N226" s="79">
        <f t="shared" si="39"/>
        <v>131.875</v>
      </c>
      <c r="O226" s="77">
        <v>196</v>
      </c>
      <c r="P226" s="77">
        <v>29</v>
      </c>
      <c r="Q226" s="77">
        <v>1</v>
      </c>
      <c r="R226" s="77">
        <f t="shared" si="38"/>
        <v>59332</v>
      </c>
      <c r="S226" s="78"/>
    </row>
    <row r="227" spans="1:20">
      <c r="A227" s="76">
        <v>42751</v>
      </c>
      <c r="B227" s="77">
        <v>20</v>
      </c>
      <c r="C227" s="118" t="s">
        <v>316</v>
      </c>
      <c r="D227" s="118"/>
      <c r="E227" s="118"/>
      <c r="F227" s="119">
        <v>63</v>
      </c>
      <c r="G227" s="120" t="s">
        <v>675</v>
      </c>
      <c r="H227" s="77">
        <v>8</v>
      </c>
      <c r="I227" s="77">
        <v>4</v>
      </c>
      <c r="J227" s="77">
        <v>15</v>
      </c>
      <c r="K227" s="77">
        <v>1997</v>
      </c>
      <c r="L227" s="77"/>
      <c r="M227" s="77"/>
      <c r="N227" s="79">
        <f t="shared" si="39"/>
        <v>133.13333333333333</v>
      </c>
      <c r="O227" s="77">
        <v>161</v>
      </c>
      <c r="P227" s="77">
        <v>29</v>
      </c>
      <c r="Q227" s="77">
        <v>1</v>
      </c>
      <c r="R227" s="77">
        <f t="shared" si="38"/>
        <v>59332</v>
      </c>
      <c r="S227" s="78"/>
    </row>
    <row r="228" spans="1:20">
      <c r="A228" s="76">
        <v>42751</v>
      </c>
      <c r="B228" s="77">
        <v>21</v>
      </c>
      <c r="C228" s="78" t="s">
        <v>688</v>
      </c>
      <c r="D228" s="78"/>
      <c r="E228" s="78"/>
      <c r="F228" s="77">
        <v>68</v>
      </c>
      <c r="G228" s="78" t="s">
        <v>675</v>
      </c>
      <c r="H228" s="77">
        <v>8</v>
      </c>
      <c r="I228" s="77">
        <v>8</v>
      </c>
      <c r="J228" s="77">
        <v>15</v>
      </c>
      <c r="K228" s="77">
        <v>1991</v>
      </c>
      <c r="L228" s="77"/>
      <c r="M228" s="77"/>
      <c r="N228" s="79">
        <f t="shared" ref="N228" si="40">IF(J228=0,0,K228/J228)</f>
        <v>132.73333333333332</v>
      </c>
      <c r="O228" s="77">
        <v>69</v>
      </c>
      <c r="P228" s="77">
        <v>29</v>
      </c>
      <c r="Q228" s="77">
        <v>1</v>
      </c>
      <c r="R228" s="77">
        <f t="shared" si="38"/>
        <v>59332</v>
      </c>
      <c r="S228" s="78"/>
    </row>
    <row r="229" spans="1:20">
      <c r="A229" s="76">
        <v>42751</v>
      </c>
      <c r="B229" s="77">
        <v>22</v>
      </c>
      <c r="C229" s="108" t="s">
        <v>352</v>
      </c>
      <c r="D229" s="108"/>
      <c r="E229" s="108"/>
      <c r="F229" s="107">
        <v>86</v>
      </c>
      <c r="G229" s="108" t="s">
        <v>670</v>
      </c>
      <c r="H229" s="77">
        <v>8</v>
      </c>
      <c r="I229" s="77">
        <v>4</v>
      </c>
      <c r="J229" s="77">
        <v>15</v>
      </c>
      <c r="K229" s="77">
        <v>1990</v>
      </c>
      <c r="L229" s="77"/>
      <c r="M229" s="77"/>
      <c r="N229" s="79">
        <f>IF(J229=0,0,K229/J229)</f>
        <v>132.66666666666666</v>
      </c>
      <c r="O229" s="77">
        <v>173</v>
      </c>
      <c r="P229" s="77">
        <v>29</v>
      </c>
      <c r="Q229" s="77">
        <v>1</v>
      </c>
      <c r="R229" s="77">
        <f t="shared" si="38"/>
        <v>59332</v>
      </c>
      <c r="S229" s="78"/>
    </row>
    <row r="230" spans="1:20">
      <c r="A230" s="76">
        <v>42751</v>
      </c>
      <c r="B230" s="77">
        <v>23</v>
      </c>
      <c r="C230" s="78" t="s">
        <v>38</v>
      </c>
      <c r="D230" s="78"/>
      <c r="E230" s="78"/>
      <c r="F230" s="77">
        <v>61</v>
      </c>
      <c r="G230" s="78" t="s">
        <v>691</v>
      </c>
      <c r="H230" s="77">
        <v>8</v>
      </c>
      <c r="I230" s="77">
        <v>8</v>
      </c>
      <c r="J230" s="77">
        <v>15</v>
      </c>
      <c r="K230" s="77">
        <v>1985</v>
      </c>
      <c r="L230" s="77"/>
      <c r="M230" s="77"/>
      <c r="N230" s="79">
        <f t="shared" si="37"/>
        <v>132.33333333333334</v>
      </c>
      <c r="O230" s="77">
        <v>161</v>
      </c>
      <c r="P230" s="77">
        <v>29</v>
      </c>
      <c r="Q230" s="77">
        <v>1</v>
      </c>
      <c r="R230" s="77">
        <f t="shared" si="38"/>
        <v>59332</v>
      </c>
      <c r="S230" s="78"/>
    </row>
    <row r="231" spans="1:20">
      <c r="A231" s="76">
        <v>42751</v>
      </c>
      <c r="B231" s="77">
        <v>24</v>
      </c>
      <c r="C231" s="117" t="s">
        <v>350</v>
      </c>
      <c r="D231" s="117"/>
      <c r="E231" s="117"/>
      <c r="F231" s="104">
        <v>79</v>
      </c>
      <c r="G231" s="105" t="s">
        <v>705</v>
      </c>
      <c r="H231" s="77">
        <v>8</v>
      </c>
      <c r="I231" s="77">
        <v>1</v>
      </c>
      <c r="J231" s="77">
        <v>15</v>
      </c>
      <c r="K231" s="77">
        <v>1978</v>
      </c>
      <c r="L231" s="77"/>
      <c r="M231" s="77"/>
      <c r="N231" s="79">
        <f>IF(J231=0,0,K231/J231)</f>
        <v>131.86666666666667</v>
      </c>
      <c r="O231" s="77">
        <v>146</v>
      </c>
      <c r="P231" s="77">
        <v>29</v>
      </c>
      <c r="Q231" s="77">
        <v>1</v>
      </c>
      <c r="R231" s="77">
        <f t="shared" si="38"/>
        <v>59332</v>
      </c>
      <c r="S231" s="78"/>
    </row>
    <row r="232" spans="1:20">
      <c r="A232" s="76">
        <v>42751</v>
      </c>
      <c r="B232" s="77">
        <v>25</v>
      </c>
      <c r="C232" s="78" t="s">
        <v>715</v>
      </c>
      <c r="D232" s="78"/>
      <c r="E232" s="78"/>
      <c r="F232" s="77">
        <v>63</v>
      </c>
      <c r="G232" s="78" t="s">
        <v>705</v>
      </c>
      <c r="H232" s="77">
        <v>8</v>
      </c>
      <c r="I232" s="77">
        <v>6</v>
      </c>
      <c r="J232" s="77">
        <v>15</v>
      </c>
      <c r="K232" s="77">
        <v>1964</v>
      </c>
      <c r="L232" s="77"/>
      <c r="M232" s="77"/>
      <c r="N232" s="79">
        <f>IF(J232=0,0,K232/J232)</f>
        <v>130.93333333333334</v>
      </c>
      <c r="O232" s="77">
        <v>0</v>
      </c>
      <c r="P232" s="77">
        <v>29</v>
      </c>
      <c r="Q232" s="77">
        <v>1</v>
      </c>
      <c r="R232" s="77">
        <f t="shared" si="38"/>
        <v>59332</v>
      </c>
      <c r="S232" s="78"/>
    </row>
    <row r="233" spans="1:20">
      <c r="A233" s="76">
        <v>42751</v>
      </c>
      <c r="B233" s="77">
        <v>26</v>
      </c>
      <c r="C233" s="78" t="s">
        <v>263</v>
      </c>
      <c r="D233" s="78"/>
      <c r="E233" s="78"/>
      <c r="F233" s="77">
        <v>64</v>
      </c>
      <c r="G233" s="120" t="s">
        <v>691</v>
      </c>
      <c r="H233" s="77">
        <v>8</v>
      </c>
      <c r="I233" s="77">
        <v>8</v>
      </c>
      <c r="J233" s="77">
        <v>15</v>
      </c>
      <c r="K233" s="77">
        <v>1959</v>
      </c>
      <c r="L233" s="77"/>
      <c r="M233" s="77"/>
      <c r="N233" s="79">
        <f t="shared" ref="N233" si="41">IF(J233=0,0,K233/J233)</f>
        <v>130.6</v>
      </c>
      <c r="O233" s="77">
        <v>53</v>
      </c>
      <c r="P233" s="77">
        <v>29</v>
      </c>
      <c r="Q233" s="77">
        <v>1</v>
      </c>
      <c r="R233" s="77">
        <f t="shared" si="38"/>
        <v>59332</v>
      </c>
      <c r="S233" s="78"/>
    </row>
    <row r="234" spans="1:20">
      <c r="A234" s="76">
        <v>42751</v>
      </c>
      <c r="B234" s="77">
        <v>27</v>
      </c>
      <c r="C234" s="78" t="s">
        <v>41</v>
      </c>
      <c r="D234" s="78"/>
      <c r="E234" s="78"/>
      <c r="F234" s="77">
        <v>64</v>
      </c>
      <c r="G234" s="78" t="s">
        <v>705</v>
      </c>
      <c r="H234" s="77">
        <v>8</v>
      </c>
      <c r="I234" s="77">
        <v>8</v>
      </c>
      <c r="J234" s="77">
        <v>14</v>
      </c>
      <c r="K234" s="77">
        <v>1841</v>
      </c>
      <c r="L234" s="77"/>
      <c r="M234" s="77"/>
      <c r="N234" s="79">
        <f>IF(J234=0,0,K234/J234)</f>
        <v>131.5</v>
      </c>
      <c r="O234" s="77">
        <v>30</v>
      </c>
      <c r="P234" s="77">
        <v>29</v>
      </c>
      <c r="Q234" s="77">
        <v>1</v>
      </c>
      <c r="R234" s="77">
        <f t="shared" si="38"/>
        <v>59332</v>
      </c>
      <c r="S234" s="78"/>
    </row>
    <row r="235" spans="1:20">
      <c r="A235" s="76">
        <v>42751</v>
      </c>
      <c r="B235" s="77">
        <v>28</v>
      </c>
      <c r="C235" s="133" t="s">
        <v>702</v>
      </c>
      <c r="D235" s="133"/>
      <c r="E235" s="133"/>
      <c r="F235" s="134">
        <v>66</v>
      </c>
      <c r="G235" s="133" t="s">
        <v>675</v>
      </c>
      <c r="H235" s="77">
        <v>8</v>
      </c>
      <c r="I235" s="77">
        <v>6</v>
      </c>
      <c r="J235" s="77">
        <v>13</v>
      </c>
      <c r="K235" s="77">
        <v>1693</v>
      </c>
      <c r="L235" s="77"/>
      <c r="M235" s="77"/>
      <c r="N235" s="79">
        <f t="shared" ref="N235" si="42">IF(J235=0,0,K235/J235)</f>
        <v>130.23076923076923</v>
      </c>
      <c r="O235" s="77">
        <v>140</v>
      </c>
      <c r="P235" s="77">
        <v>29</v>
      </c>
      <c r="Q235" s="77">
        <v>1</v>
      </c>
      <c r="R235" s="77">
        <f t="shared" si="38"/>
        <v>59332</v>
      </c>
      <c r="S235" s="78"/>
    </row>
    <row r="236" spans="1:20" ht="17.25" thickBot="1">
      <c r="A236" s="86">
        <v>42751</v>
      </c>
      <c r="B236" s="87">
        <v>29</v>
      </c>
      <c r="C236" s="135" t="s">
        <v>716</v>
      </c>
      <c r="D236" s="135"/>
      <c r="E236" s="135"/>
      <c r="F236" s="136">
        <v>56</v>
      </c>
      <c r="G236" s="135" t="s">
        <v>691</v>
      </c>
      <c r="H236" s="87">
        <v>8</v>
      </c>
      <c r="I236" s="87">
        <v>7</v>
      </c>
      <c r="J236" s="87">
        <v>10</v>
      </c>
      <c r="K236" s="87">
        <v>1296</v>
      </c>
      <c r="L236" s="87"/>
      <c r="M236" s="87"/>
      <c r="N236" s="92">
        <f>IF(J236=0,0,K236/J236)</f>
        <v>129.6</v>
      </c>
      <c r="O236" s="87">
        <v>83</v>
      </c>
      <c r="P236" s="87">
        <v>29</v>
      </c>
      <c r="Q236" s="87">
        <v>1</v>
      </c>
      <c r="R236" s="87">
        <f t="shared" si="38"/>
        <v>59332</v>
      </c>
      <c r="S236" s="93"/>
    </row>
    <row r="237" spans="1:20" ht="17.25" thickTop="1">
      <c r="A237" s="64">
        <v>42758</v>
      </c>
      <c r="B237" s="65">
        <v>1</v>
      </c>
      <c r="C237" s="66" t="s">
        <v>29</v>
      </c>
      <c r="D237" s="66"/>
      <c r="E237" s="66"/>
      <c r="F237" s="65">
        <v>110</v>
      </c>
      <c r="G237" s="66" t="s">
        <v>695</v>
      </c>
      <c r="H237" s="65">
        <v>9</v>
      </c>
      <c r="I237" s="65">
        <v>8</v>
      </c>
      <c r="J237" s="65">
        <v>16</v>
      </c>
      <c r="K237" s="65">
        <v>2160</v>
      </c>
      <c r="L237" s="65"/>
      <c r="M237" s="65"/>
      <c r="N237" s="67">
        <f t="shared" ref="N237" si="43">IF(J237=0,0,K237/J237)</f>
        <v>135</v>
      </c>
      <c r="O237" s="65">
        <v>290</v>
      </c>
      <c r="P237" s="65">
        <v>24</v>
      </c>
      <c r="Q237" s="65">
        <v>2</v>
      </c>
      <c r="R237" s="65">
        <f>SUM(K237:K260)</f>
        <v>50401</v>
      </c>
      <c r="S237" s="66"/>
    </row>
    <row r="238" spans="1:20">
      <c r="A238" s="64">
        <v>42758</v>
      </c>
      <c r="B238" s="65">
        <v>2</v>
      </c>
      <c r="C238" s="125" t="s">
        <v>27</v>
      </c>
      <c r="D238" s="125"/>
      <c r="E238" s="125"/>
      <c r="F238" s="110">
        <v>92</v>
      </c>
      <c r="G238" s="111" t="s">
        <v>695</v>
      </c>
      <c r="H238" s="65">
        <v>9</v>
      </c>
      <c r="I238" s="65">
        <v>8</v>
      </c>
      <c r="J238" s="65">
        <v>16</v>
      </c>
      <c r="K238" s="65">
        <v>2160</v>
      </c>
      <c r="L238" s="65"/>
      <c r="M238" s="65"/>
      <c r="N238" s="67">
        <f t="shared" ref="N238:N239" si="44">IF(J238=0,0,K238/J238)</f>
        <v>135</v>
      </c>
      <c r="O238" s="65">
        <v>128</v>
      </c>
      <c r="P238" s="65">
        <v>24</v>
      </c>
      <c r="Q238" s="65">
        <v>2</v>
      </c>
      <c r="R238" s="65">
        <f t="shared" ref="R238:R260" si="45">$R$237</f>
        <v>50401</v>
      </c>
      <c r="S238" s="94"/>
      <c r="T238" s="82"/>
    </row>
    <row r="239" spans="1:20">
      <c r="A239" s="64">
        <v>42758</v>
      </c>
      <c r="B239" s="65">
        <v>3</v>
      </c>
      <c r="C239" s="66" t="s">
        <v>28</v>
      </c>
      <c r="D239" s="66"/>
      <c r="E239" s="66"/>
      <c r="F239" s="65">
        <v>75</v>
      </c>
      <c r="G239" s="66" t="s">
        <v>670</v>
      </c>
      <c r="H239" s="65">
        <v>9</v>
      </c>
      <c r="I239" s="65">
        <v>8</v>
      </c>
      <c r="J239" s="65">
        <v>16</v>
      </c>
      <c r="K239" s="65">
        <v>2160</v>
      </c>
      <c r="L239" s="65"/>
      <c r="M239" s="65"/>
      <c r="N239" s="67">
        <f t="shared" si="44"/>
        <v>135</v>
      </c>
      <c r="O239" s="65">
        <v>1679</v>
      </c>
      <c r="P239" s="65">
        <v>24</v>
      </c>
      <c r="Q239" s="65">
        <v>2</v>
      </c>
      <c r="R239" s="65">
        <f t="shared" si="45"/>
        <v>50401</v>
      </c>
      <c r="S239" s="66"/>
    </row>
    <row r="240" spans="1:20">
      <c r="A240" s="64">
        <v>42758</v>
      </c>
      <c r="B240" s="65">
        <v>4</v>
      </c>
      <c r="C240" s="66" t="s">
        <v>712</v>
      </c>
      <c r="D240" s="66"/>
      <c r="E240" s="66"/>
      <c r="F240" s="65">
        <v>60</v>
      </c>
      <c r="G240" s="66" t="s">
        <v>670</v>
      </c>
      <c r="H240" s="65">
        <v>9</v>
      </c>
      <c r="I240" s="65">
        <v>8</v>
      </c>
      <c r="J240" s="65">
        <v>16</v>
      </c>
      <c r="K240" s="65">
        <v>2160</v>
      </c>
      <c r="L240" s="65"/>
      <c r="M240" s="65"/>
      <c r="N240" s="67">
        <f>IF(J240=0,0,K240/J240)</f>
        <v>135</v>
      </c>
      <c r="O240" s="65">
        <v>236</v>
      </c>
      <c r="P240" s="65">
        <v>24</v>
      </c>
      <c r="Q240" s="65">
        <v>2</v>
      </c>
      <c r="R240" s="65">
        <f t="shared" si="45"/>
        <v>50401</v>
      </c>
      <c r="S240" s="66"/>
    </row>
    <row r="241" spans="1:19">
      <c r="A241" s="64">
        <v>42758</v>
      </c>
      <c r="B241" s="65">
        <v>5</v>
      </c>
      <c r="C241" s="66" t="s">
        <v>721</v>
      </c>
      <c r="D241" s="66"/>
      <c r="E241" s="66"/>
      <c r="F241" s="65">
        <v>94</v>
      </c>
      <c r="G241" s="66" t="s">
        <v>723</v>
      </c>
      <c r="H241" s="65">
        <v>9</v>
      </c>
      <c r="I241" s="65">
        <v>9</v>
      </c>
      <c r="J241" s="65">
        <v>16</v>
      </c>
      <c r="K241" s="65">
        <v>2156</v>
      </c>
      <c r="L241" s="65"/>
      <c r="M241" s="65"/>
      <c r="N241" s="67">
        <f>IF(J241=0,0,K241/J241)</f>
        <v>134.75</v>
      </c>
      <c r="O241" s="65">
        <v>265</v>
      </c>
      <c r="P241" s="65">
        <v>24</v>
      </c>
      <c r="Q241" s="65">
        <v>2</v>
      </c>
      <c r="R241" s="65">
        <f t="shared" si="45"/>
        <v>50401</v>
      </c>
      <c r="S241" s="66"/>
    </row>
    <row r="242" spans="1:19">
      <c r="A242" s="64">
        <v>42758</v>
      </c>
      <c r="B242" s="65">
        <v>6</v>
      </c>
      <c r="C242" s="125" t="s">
        <v>349</v>
      </c>
      <c r="D242" s="125"/>
      <c r="E242" s="125"/>
      <c r="F242" s="137">
        <v>90</v>
      </c>
      <c r="G242" s="109" t="s">
        <v>343</v>
      </c>
      <c r="H242" s="65">
        <v>9</v>
      </c>
      <c r="I242" s="65">
        <v>3</v>
      </c>
      <c r="J242" s="65">
        <v>16</v>
      </c>
      <c r="K242" s="65">
        <v>2156</v>
      </c>
      <c r="L242" s="65"/>
      <c r="M242" s="65"/>
      <c r="N242" s="67">
        <f>IF(J242=0,0,K242/J242)</f>
        <v>134.75</v>
      </c>
      <c r="O242" s="65">
        <v>81</v>
      </c>
      <c r="P242" s="65">
        <v>24</v>
      </c>
      <c r="Q242" s="65">
        <v>2</v>
      </c>
      <c r="R242" s="65">
        <f t="shared" si="45"/>
        <v>50401</v>
      </c>
      <c r="S242" s="66"/>
    </row>
    <row r="243" spans="1:19">
      <c r="A243" s="64">
        <v>42758</v>
      </c>
      <c r="B243" s="65">
        <v>7</v>
      </c>
      <c r="C243" s="66" t="s">
        <v>33</v>
      </c>
      <c r="D243" s="66"/>
      <c r="E243" s="66"/>
      <c r="F243" s="65">
        <v>71</v>
      </c>
      <c r="G243" s="66" t="s">
        <v>695</v>
      </c>
      <c r="H243" s="65">
        <v>9</v>
      </c>
      <c r="I243" s="65">
        <v>9</v>
      </c>
      <c r="J243" s="65">
        <v>16</v>
      </c>
      <c r="K243" s="65">
        <v>2156</v>
      </c>
      <c r="L243" s="65"/>
      <c r="M243" s="65"/>
      <c r="N243" s="67">
        <f t="shared" ref="N243" si="46">IF(J243=0,0,K243/J243)</f>
        <v>134.75</v>
      </c>
      <c r="O243" s="65">
        <v>162</v>
      </c>
      <c r="P243" s="65">
        <v>24</v>
      </c>
      <c r="Q243" s="65">
        <v>2</v>
      </c>
      <c r="R243" s="65">
        <f t="shared" si="45"/>
        <v>50401</v>
      </c>
      <c r="S243" s="66"/>
    </row>
    <row r="244" spans="1:19">
      <c r="A244" s="64">
        <v>42758</v>
      </c>
      <c r="B244" s="65">
        <v>8</v>
      </c>
      <c r="C244" s="125" t="s">
        <v>344</v>
      </c>
      <c r="D244" s="125"/>
      <c r="E244" s="125"/>
      <c r="F244" s="137">
        <v>73</v>
      </c>
      <c r="G244" s="109" t="s">
        <v>343</v>
      </c>
      <c r="H244" s="65">
        <v>9</v>
      </c>
      <c r="I244" s="65">
        <v>3</v>
      </c>
      <c r="J244" s="65">
        <v>16</v>
      </c>
      <c r="K244" s="65">
        <v>2150</v>
      </c>
      <c r="L244" s="65"/>
      <c r="M244" s="65"/>
      <c r="N244" s="67">
        <f>IF(J244=0,0,K244/J244)</f>
        <v>134.375</v>
      </c>
      <c r="O244" s="65">
        <v>158</v>
      </c>
      <c r="P244" s="65">
        <v>24</v>
      </c>
      <c r="Q244" s="65">
        <v>2</v>
      </c>
      <c r="R244" s="65">
        <f t="shared" si="45"/>
        <v>50401</v>
      </c>
      <c r="S244" s="66"/>
    </row>
    <row r="245" spans="1:19">
      <c r="A245" s="64">
        <v>42758</v>
      </c>
      <c r="B245" s="65">
        <v>9</v>
      </c>
      <c r="C245" s="68" t="s">
        <v>31</v>
      </c>
      <c r="D245" s="68"/>
      <c r="E245" s="68"/>
      <c r="F245" s="65">
        <v>73</v>
      </c>
      <c r="G245" s="66" t="s">
        <v>670</v>
      </c>
      <c r="H245" s="65">
        <v>9</v>
      </c>
      <c r="I245" s="65">
        <v>9</v>
      </c>
      <c r="J245" s="65">
        <v>16</v>
      </c>
      <c r="K245" s="65">
        <v>2147</v>
      </c>
      <c r="L245" s="65"/>
      <c r="M245" s="65"/>
      <c r="N245" s="67">
        <f>IF(J245=0,0,K245/J245)</f>
        <v>134.1875</v>
      </c>
      <c r="O245" s="65">
        <v>361</v>
      </c>
      <c r="P245" s="65">
        <v>24</v>
      </c>
      <c r="Q245" s="65">
        <v>2</v>
      </c>
      <c r="R245" s="65">
        <f t="shared" si="45"/>
        <v>50401</v>
      </c>
      <c r="S245" s="66"/>
    </row>
    <row r="246" spans="1:19">
      <c r="A246" s="64">
        <v>42758</v>
      </c>
      <c r="B246" s="65">
        <v>10</v>
      </c>
      <c r="C246" s="109" t="s">
        <v>354</v>
      </c>
      <c r="D246" s="109"/>
      <c r="E246" s="109"/>
      <c r="F246" s="110">
        <v>85</v>
      </c>
      <c r="G246" s="111" t="s">
        <v>670</v>
      </c>
      <c r="H246" s="65">
        <v>9</v>
      </c>
      <c r="I246" s="65">
        <v>7</v>
      </c>
      <c r="J246" s="65">
        <v>16</v>
      </c>
      <c r="K246" s="65">
        <v>2145</v>
      </c>
      <c r="L246" s="65"/>
      <c r="M246" s="65"/>
      <c r="N246" s="67">
        <f>IF(J246=0,0,K246/J246)</f>
        <v>134.0625</v>
      </c>
      <c r="O246" s="65">
        <v>726</v>
      </c>
      <c r="P246" s="65">
        <v>24</v>
      </c>
      <c r="Q246" s="65">
        <v>2</v>
      </c>
      <c r="R246" s="65">
        <f t="shared" si="45"/>
        <v>50401</v>
      </c>
      <c r="S246" s="66"/>
    </row>
    <row r="247" spans="1:19">
      <c r="A247" s="64">
        <v>42758</v>
      </c>
      <c r="B247" s="65">
        <v>11</v>
      </c>
      <c r="C247" s="109" t="s">
        <v>316</v>
      </c>
      <c r="D247" s="109"/>
      <c r="E247" s="109"/>
      <c r="F247" s="110">
        <v>63</v>
      </c>
      <c r="G247" s="111" t="s">
        <v>675</v>
      </c>
      <c r="H247" s="65">
        <v>9</v>
      </c>
      <c r="I247" s="65">
        <v>5</v>
      </c>
      <c r="J247" s="65">
        <v>16</v>
      </c>
      <c r="K247" s="65">
        <v>2142</v>
      </c>
      <c r="L247" s="65"/>
      <c r="M247" s="65"/>
      <c r="N247" s="67">
        <f>IF(J247=0,0,K247/J247)</f>
        <v>133.875</v>
      </c>
      <c r="O247" s="65">
        <v>70</v>
      </c>
      <c r="P247" s="65">
        <v>24</v>
      </c>
      <c r="Q247" s="65">
        <v>2</v>
      </c>
      <c r="R247" s="65">
        <f t="shared" si="45"/>
        <v>50401</v>
      </c>
      <c r="S247" s="66"/>
    </row>
    <row r="248" spans="1:19">
      <c r="A248" s="64">
        <v>42758</v>
      </c>
      <c r="B248" s="65">
        <v>12</v>
      </c>
      <c r="C248" s="66" t="s">
        <v>38</v>
      </c>
      <c r="D248" s="66"/>
      <c r="E248" s="66"/>
      <c r="F248" s="65">
        <v>62</v>
      </c>
      <c r="G248" s="66" t="s">
        <v>691</v>
      </c>
      <c r="H248" s="65">
        <v>9</v>
      </c>
      <c r="I248" s="65">
        <v>9</v>
      </c>
      <c r="J248" s="65">
        <v>16</v>
      </c>
      <c r="K248" s="65">
        <v>2141</v>
      </c>
      <c r="L248" s="65"/>
      <c r="M248" s="65"/>
      <c r="N248" s="67">
        <f t="shared" ref="N248" si="47">IF(J248=0,0,K248/J248)</f>
        <v>133.8125</v>
      </c>
      <c r="O248" s="65">
        <v>124</v>
      </c>
      <c r="P248" s="65">
        <v>24</v>
      </c>
      <c r="Q248" s="65">
        <v>2</v>
      </c>
      <c r="R248" s="65">
        <f t="shared" si="45"/>
        <v>50401</v>
      </c>
      <c r="S248" s="66"/>
    </row>
    <row r="249" spans="1:19">
      <c r="A249" s="64">
        <v>42758</v>
      </c>
      <c r="B249" s="65">
        <v>13</v>
      </c>
      <c r="C249" s="66" t="s">
        <v>724</v>
      </c>
      <c r="D249" s="66"/>
      <c r="E249" s="66"/>
      <c r="F249" s="65">
        <v>74</v>
      </c>
      <c r="G249" s="66" t="s">
        <v>675</v>
      </c>
      <c r="H249" s="65">
        <v>9</v>
      </c>
      <c r="I249" s="65">
        <v>9</v>
      </c>
      <c r="J249" s="65">
        <v>16</v>
      </c>
      <c r="K249" s="65">
        <v>2124</v>
      </c>
      <c r="L249" s="65"/>
      <c r="M249" s="65"/>
      <c r="N249" s="67">
        <f t="shared" ref="N249:N254" si="48">IF(J249=0,0,K249/J249)</f>
        <v>132.75</v>
      </c>
      <c r="O249" s="65">
        <v>78</v>
      </c>
      <c r="P249" s="65">
        <v>24</v>
      </c>
      <c r="Q249" s="65">
        <v>2</v>
      </c>
      <c r="R249" s="65">
        <f t="shared" si="45"/>
        <v>50401</v>
      </c>
      <c r="S249" s="66"/>
    </row>
    <row r="250" spans="1:19">
      <c r="A250" s="64">
        <v>42758</v>
      </c>
      <c r="B250" s="65">
        <v>14</v>
      </c>
      <c r="C250" s="66" t="s">
        <v>37</v>
      </c>
      <c r="D250" s="66"/>
      <c r="E250" s="66"/>
      <c r="F250" s="65">
        <v>86</v>
      </c>
      <c r="G250" s="66" t="s">
        <v>670</v>
      </c>
      <c r="H250" s="65">
        <v>9</v>
      </c>
      <c r="I250" s="65">
        <v>9</v>
      </c>
      <c r="J250" s="65">
        <v>16</v>
      </c>
      <c r="K250" s="65">
        <v>2123</v>
      </c>
      <c r="L250" s="65"/>
      <c r="M250" s="65"/>
      <c r="N250" s="67">
        <f t="shared" si="48"/>
        <v>132.6875</v>
      </c>
      <c r="O250" s="65">
        <v>466</v>
      </c>
      <c r="P250" s="65">
        <v>24</v>
      </c>
      <c r="Q250" s="65">
        <v>2</v>
      </c>
      <c r="R250" s="65">
        <f t="shared" si="45"/>
        <v>50401</v>
      </c>
      <c r="S250" s="66"/>
    </row>
    <row r="251" spans="1:19">
      <c r="A251" s="64">
        <v>42758</v>
      </c>
      <c r="B251" s="65">
        <v>15</v>
      </c>
      <c r="C251" s="66" t="s">
        <v>725</v>
      </c>
      <c r="D251" s="66"/>
      <c r="E251" s="66"/>
      <c r="F251" s="65">
        <v>65</v>
      </c>
      <c r="G251" s="66" t="s">
        <v>705</v>
      </c>
      <c r="H251" s="65">
        <v>9</v>
      </c>
      <c r="I251" s="65">
        <v>9</v>
      </c>
      <c r="J251" s="65">
        <v>16</v>
      </c>
      <c r="K251" s="65">
        <v>2122</v>
      </c>
      <c r="L251" s="65"/>
      <c r="M251" s="65"/>
      <c r="N251" s="67">
        <f t="shared" si="48"/>
        <v>132.625</v>
      </c>
      <c r="O251" s="65">
        <v>10</v>
      </c>
      <c r="P251" s="65">
        <v>24</v>
      </c>
      <c r="Q251" s="65">
        <v>2</v>
      </c>
      <c r="R251" s="65">
        <f t="shared" si="45"/>
        <v>50401</v>
      </c>
      <c r="S251" s="66"/>
    </row>
    <row r="252" spans="1:19">
      <c r="A252" s="64">
        <v>42758</v>
      </c>
      <c r="B252" s="65">
        <v>16</v>
      </c>
      <c r="C252" s="66" t="s">
        <v>36</v>
      </c>
      <c r="D252" s="66"/>
      <c r="E252" s="66"/>
      <c r="F252" s="65">
        <v>76</v>
      </c>
      <c r="G252" s="66" t="s">
        <v>691</v>
      </c>
      <c r="H252" s="65">
        <v>9</v>
      </c>
      <c r="I252" s="65">
        <v>9</v>
      </c>
      <c r="J252" s="65">
        <v>16</v>
      </c>
      <c r="K252" s="65">
        <v>2116</v>
      </c>
      <c r="L252" s="65"/>
      <c r="M252" s="65"/>
      <c r="N252" s="67">
        <f t="shared" si="48"/>
        <v>132.25</v>
      </c>
      <c r="O252" s="65">
        <v>201</v>
      </c>
      <c r="P252" s="65">
        <v>24</v>
      </c>
      <c r="Q252" s="65">
        <v>2</v>
      </c>
      <c r="R252" s="65">
        <f t="shared" si="45"/>
        <v>50401</v>
      </c>
      <c r="S252" s="66"/>
    </row>
    <row r="253" spans="1:19">
      <c r="A253" s="64">
        <v>42758</v>
      </c>
      <c r="B253" s="65">
        <v>17</v>
      </c>
      <c r="C253" s="66" t="s">
        <v>9</v>
      </c>
      <c r="D253" s="66"/>
      <c r="E253" s="66"/>
      <c r="F253" s="65">
        <v>81</v>
      </c>
      <c r="G253" s="66" t="s">
        <v>706</v>
      </c>
      <c r="H253" s="65">
        <v>9</v>
      </c>
      <c r="I253" s="65">
        <v>9</v>
      </c>
      <c r="J253" s="65">
        <v>16</v>
      </c>
      <c r="K253" s="65">
        <v>2103</v>
      </c>
      <c r="L253" s="65"/>
      <c r="M253" s="65"/>
      <c r="N253" s="67">
        <f t="shared" si="48"/>
        <v>131.4375</v>
      </c>
      <c r="O253" s="65">
        <v>216</v>
      </c>
      <c r="P253" s="65">
        <v>24</v>
      </c>
      <c r="Q253" s="65">
        <v>2</v>
      </c>
      <c r="R253" s="65">
        <f t="shared" si="45"/>
        <v>50401</v>
      </c>
      <c r="S253" s="66"/>
    </row>
    <row r="254" spans="1:19">
      <c r="A254" s="64">
        <v>42758</v>
      </c>
      <c r="B254" s="65">
        <v>18</v>
      </c>
      <c r="C254" s="66" t="s">
        <v>32</v>
      </c>
      <c r="D254" s="66"/>
      <c r="E254" s="66"/>
      <c r="F254" s="65">
        <v>58</v>
      </c>
      <c r="G254" s="66" t="s">
        <v>675</v>
      </c>
      <c r="H254" s="65">
        <v>9</v>
      </c>
      <c r="I254" s="65">
        <v>9</v>
      </c>
      <c r="J254" s="65">
        <v>16</v>
      </c>
      <c r="K254" s="65">
        <v>2103</v>
      </c>
      <c r="L254" s="65"/>
      <c r="M254" s="65"/>
      <c r="N254" s="67">
        <f t="shared" si="48"/>
        <v>131.4375</v>
      </c>
      <c r="O254" s="65">
        <v>91</v>
      </c>
      <c r="P254" s="65">
        <v>24</v>
      </c>
      <c r="Q254" s="65">
        <v>2</v>
      </c>
      <c r="R254" s="65">
        <f t="shared" si="45"/>
        <v>50401</v>
      </c>
      <c r="S254" s="66"/>
    </row>
    <row r="255" spans="1:19">
      <c r="A255" s="64">
        <v>42758</v>
      </c>
      <c r="B255" s="65">
        <v>19</v>
      </c>
      <c r="C255" s="66" t="s">
        <v>710</v>
      </c>
      <c r="D255" s="66"/>
      <c r="E255" s="66"/>
      <c r="F255" s="65">
        <v>69</v>
      </c>
      <c r="G255" s="66" t="s">
        <v>691</v>
      </c>
      <c r="H255" s="65">
        <v>9</v>
      </c>
      <c r="I255" s="65">
        <v>9</v>
      </c>
      <c r="J255" s="65">
        <v>15</v>
      </c>
      <c r="K255" s="65">
        <v>1975</v>
      </c>
      <c r="L255" s="65"/>
      <c r="M255" s="65"/>
      <c r="N255" s="67">
        <f t="shared" ref="N255" si="49">IF(J255=0,0,K255/J255)</f>
        <v>131.66666666666666</v>
      </c>
      <c r="O255" s="65">
        <v>78</v>
      </c>
      <c r="P255" s="65">
        <v>24</v>
      </c>
      <c r="Q255" s="65">
        <v>2</v>
      </c>
      <c r="R255" s="65">
        <f t="shared" si="45"/>
        <v>50401</v>
      </c>
      <c r="S255" s="66"/>
    </row>
    <row r="256" spans="1:19">
      <c r="A256" s="64">
        <v>42758</v>
      </c>
      <c r="B256" s="65">
        <v>20</v>
      </c>
      <c r="C256" s="66" t="s">
        <v>41</v>
      </c>
      <c r="D256" s="66"/>
      <c r="E256" s="66"/>
      <c r="F256" s="65">
        <v>65</v>
      </c>
      <c r="G256" s="66" t="s">
        <v>705</v>
      </c>
      <c r="H256" s="65">
        <v>9</v>
      </c>
      <c r="I256" s="65">
        <v>9</v>
      </c>
      <c r="J256" s="65">
        <v>15</v>
      </c>
      <c r="K256" s="65">
        <v>1975</v>
      </c>
      <c r="L256" s="65"/>
      <c r="M256" s="65"/>
      <c r="N256" s="67">
        <f>IF(J256=0,0,K256/J256)</f>
        <v>131.66666666666666</v>
      </c>
      <c r="O256" s="65">
        <v>17</v>
      </c>
      <c r="P256" s="65">
        <v>24</v>
      </c>
      <c r="Q256" s="65">
        <v>2</v>
      </c>
      <c r="R256" s="65">
        <f t="shared" si="45"/>
        <v>50401</v>
      </c>
      <c r="S256" s="66"/>
    </row>
    <row r="257" spans="1:20">
      <c r="A257" s="64">
        <v>42758</v>
      </c>
      <c r="B257" s="65">
        <v>21</v>
      </c>
      <c r="C257" s="66" t="s">
        <v>715</v>
      </c>
      <c r="D257" s="66"/>
      <c r="E257" s="66"/>
      <c r="F257" s="65">
        <v>67</v>
      </c>
      <c r="G257" s="66" t="s">
        <v>705</v>
      </c>
      <c r="H257" s="65">
        <v>9</v>
      </c>
      <c r="I257" s="65">
        <v>7</v>
      </c>
      <c r="J257" s="65">
        <v>15</v>
      </c>
      <c r="K257" s="65">
        <v>1973</v>
      </c>
      <c r="L257" s="65"/>
      <c r="M257" s="65"/>
      <c r="N257" s="67">
        <f>IF(J257=0,0,K257/J257)</f>
        <v>131.53333333333333</v>
      </c>
      <c r="O257" s="65">
        <v>3</v>
      </c>
      <c r="P257" s="65">
        <v>24</v>
      </c>
      <c r="Q257" s="65">
        <v>2</v>
      </c>
      <c r="R257" s="65">
        <f t="shared" si="45"/>
        <v>50401</v>
      </c>
      <c r="S257" s="66"/>
    </row>
    <row r="258" spans="1:20">
      <c r="A258" s="64">
        <v>42758</v>
      </c>
      <c r="B258" s="65">
        <v>22</v>
      </c>
      <c r="C258" s="66" t="s">
        <v>353</v>
      </c>
      <c r="D258" s="66"/>
      <c r="E258" s="66"/>
      <c r="F258" s="65">
        <v>79</v>
      </c>
      <c r="G258" s="66" t="s">
        <v>705</v>
      </c>
      <c r="H258" s="65">
        <v>9</v>
      </c>
      <c r="I258" s="65">
        <v>2</v>
      </c>
      <c r="J258" s="65">
        <v>15</v>
      </c>
      <c r="K258" s="65">
        <v>1807</v>
      </c>
      <c r="L258" s="65"/>
      <c r="M258" s="65"/>
      <c r="N258" s="67">
        <f>IF(J258=0,0,K258/J258)</f>
        <v>120.46666666666667</v>
      </c>
      <c r="O258" s="65">
        <v>101</v>
      </c>
      <c r="P258" s="65">
        <v>24</v>
      </c>
      <c r="Q258" s="65">
        <v>2</v>
      </c>
      <c r="R258" s="65">
        <f t="shared" si="45"/>
        <v>50401</v>
      </c>
      <c r="S258" s="66"/>
    </row>
    <row r="259" spans="1:20">
      <c r="A259" s="64">
        <v>42758</v>
      </c>
      <c r="B259" s="65">
        <v>23</v>
      </c>
      <c r="C259" s="128" t="s">
        <v>351</v>
      </c>
      <c r="D259" s="128"/>
      <c r="E259" s="128"/>
      <c r="F259" s="138">
        <v>75</v>
      </c>
      <c r="G259" s="128" t="s">
        <v>343</v>
      </c>
      <c r="H259" s="65">
        <v>9</v>
      </c>
      <c r="I259" s="65">
        <v>4</v>
      </c>
      <c r="J259" s="65">
        <v>14</v>
      </c>
      <c r="K259" s="65">
        <v>2134</v>
      </c>
      <c r="L259" s="65"/>
      <c r="M259" s="65"/>
      <c r="N259" s="67">
        <f>IF(J259=0,0,K259/J259)</f>
        <v>152.42857142857142</v>
      </c>
      <c r="O259" s="65">
        <v>0</v>
      </c>
      <c r="P259" s="65">
        <v>24</v>
      </c>
      <c r="Q259" s="65">
        <v>2</v>
      </c>
      <c r="R259" s="65">
        <f t="shared" si="45"/>
        <v>50401</v>
      </c>
      <c r="S259" s="66"/>
    </row>
    <row r="260" spans="1:20" ht="17.25" thickBot="1">
      <c r="A260" s="69">
        <v>42758</v>
      </c>
      <c r="B260" s="70">
        <v>24</v>
      </c>
      <c r="C260" s="114" t="s">
        <v>263</v>
      </c>
      <c r="D260" s="114"/>
      <c r="E260" s="114"/>
      <c r="F260" s="139">
        <v>64</v>
      </c>
      <c r="G260" s="114" t="s">
        <v>675</v>
      </c>
      <c r="H260" s="70">
        <v>9</v>
      </c>
      <c r="I260" s="70">
        <v>9</v>
      </c>
      <c r="J260" s="70">
        <v>14</v>
      </c>
      <c r="K260" s="70">
        <v>2013</v>
      </c>
      <c r="L260" s="70"/>
      <c r="M260" s="70"/>
      <c r="N260" s="74">
        <f t="shared" ref="N260:N262" si="50">IF(J260=0,0,K260/J260)</f>
        <v>143.78571428571428</v>
      </c>
      <c r="O260" s="70">
        <v>0</v>
      </c>
      <c r="P260" s="70">
        <v>24</v>
      </c>
      <c r="Q260" s="70">
        <v>2</v>
      </c>
      <c r="R260" s="70">
        <f t="shared" si="45"/>
        <v>50401</v>
      </c>
      <c r="S260" s="75"/>
    </row>
    <row r="261" spans="1:20" ht="17.25" thickTop="1">
      <c r="A261" s="140">
        <v>42765</v>
      </c>
      <c r="B261" s="141">
        <v>1</v>
      </c>
      <c r="C261" s="142" t="s">
        <v>29</v>
      </c>
      <c r="D261" s="142"/>
      <c r="E261" s="142"/>
      <c r="F261" s="141">
        <v>110</v>
      </c>
      <c r="G261" s="142" t="s">
        <v>670</v>
      </c>
      <c r="H261" s="141">
        <v>10</v>
      </c>
      <c r="I261" s="141">
        <v>9</v>
      </c>
      <c r="J261" s="141">
        <v>16</v>
      </c>
      <c r="K261" s="141">
        <v>2160</v>
      </c>
      <c r="L261" s="141"/>
      <c r="M261" s="141"/>
      <c r="N261" s="143">
        <f t="shared" si="50"/>
        <v>135</v>
      </c>
      <c r="O261" s="141">
        <v>230</v>
      </c>
      <c r="P261" s="141">
        <f>COUNTA(C261:C280)</f>
        <v>20</v>
      </c>
      <c r="Q261" s="141">
        <v>7</v>
      </c>
      <c r="R261" s="141">
        <f>SUM(K261:K280)</f>
        <v>31289</v>
      </c>
      <c r="S261" s="142"/>
    </row>
    <row r="262" spans="1:20">
      <c r="A262" s="140">
        <v>42765</v>
      </c>
      <c r="B262" s="141">
        <v>2</v>
      </c>
      <c r="C262" s="144" t="s">
        <v>27</v>
      </c>
      <c r="D262" s="144"/>
      <c r="E262" s="144"/>
      <c r="F262" s="145">
        <v>92</v>
      </c>
      <c r="G262" s="146" t="s">
        <v>695</v>
      </c>
      <c r="H262" s="141">
        <v>10</v>
      </c>
      <c r="I262" s="141">
        <v>9</v>
      </c>
      <c r="J262" s="141">
        <v>16</v>
      </c>
      <c r="K262" s="141">
        <v>2160</v>
      </c>
      <c r="L262" s="141"/>
      <c r="M262" s="141"/>
      <c r="N262" s="143">
        <f t="shared" si="50"/>
        <v>135</v>
      </c>
      <c r="O262" s="141">
        <v>40</v>
      </c>
      <c r="P262" s="141">
        <f>P$261</f>
        <v>20</v>
      </c>
      <c r="Q262" s="141">
        <f>Q$261</f>
        <v>7</v>
      </c>
      <c r="R262" s="141">
        <f>$R$261</f>
        <v>31289</v>
      </c>
      <c r="S262" s="147"/>
      <c r="T262" s="82"/>
    </row>
    <row r="263" spans="1:20">
      <c r="A263" s="140">
        <v>42765</v>
      </c>
      <c r="B263" s="141">
        <v>3</v>
      </c>
      <c r="C263" s="144" t="s">
        <v>349</v>
      </c>
      <c r="D263" s="144"/>
      <c r="E263" s="144"/>
      <c r="F263" s="148">
        <v>91</v>
      </c>
      <c r="G263" s="149" t="s">
        <v>343</v>
      </c>
      <c r="H263" s="141">
        <v>10</v>
      </c>
      <c r="I263" s="141">
        <v>4</v>
      </c>
      <c r="J263" s="141">
        <v>16</v>
      </c>
      <c r="K263" s="141">
        <v>2160</v>
      </c>
      <c r="L263" s="141"/>
      <c r="M263" s="141"/>
      <c r="N263" s="143">
        <f>IF(J263=0,0,K263/J263)</f>
        <v>135</v>
      </c>
      <c r="O263" s="141">
        <v>253</v>
      </c>
      <c r="P263" s="141">
        <f t="shared" ref="P263:P280" si="51">$P$261</f>
        <v>20</v>
      </c>
      <c r="Q263" s="141">
        <f t="shared" ref="Q263:Q280" si="52">Q$261</f>
        <v>7</v>
      </c>
      <c r="R263" s="141">
        <f t="shared" ref="R263:R280" si="53">$R$261</f>
        <v>31289</v>
      </c>
      <c r="S263" s="142"/>
    </row>
    <row r="264" spans="1:20">
      <c r="A264" s="140">
        <v>42765</v>
      </c>
      <c r="B264" s="141">
        <v>4</v>
      </c>
      <c r="C264" s="142" t="s">
        <v>33</v>
      </c>
      <c r="D264" s="142"/>
      <c r="E264" s="142"/>
      <c r="F264" s="141">
        <v>71</v>
      </c>
      <c r="G264" s="142" t="s">
        <v>670</v>
      </c>
      <c r="H264" s="141">
        <v>10</v>
      </c>
      <c r="I264" s="141">
        <v>10</v>
      </c>
      <c r="J264" s="141">
        <v>16</v>
      </c>
      <c r="K264" s="141">
        <v>2152</v>
      </c>
      <c r="L264" s="141"/>
      <c r="M264" s="141"/>
      <c r="N264" s="143">
        <f t="shared" ref="N264" si="54">IF(J264=0,0,K264/J264)</f>
        <v>134.5</v>
      </c>
      <c r="O264" s="141">
        <v>122</v>
      </c>
      <c r="P264" s="141">
        <f t="shared" si="51"/>
        <v>20</v>
      </c>
      <c r="Q264" s="141">
        <f t="shared" si="52"/>
        <v>7</v>
      </c>
      <c r="R264" s="141">
        <f t="shared" si="53"/>
        <v>31289</v>
      </c>
      <c r="S264" s="142"/>
    </row>
    <row r="265" spans="1:20">
      <c r="A265" s="140">
        <v>42765</v>
      </c>
      <c r="B265" s="141">
        <v>5</v>
      </c>
      <c r="C265" s="144" t="s">
        <v>344</v>
      </c>
      <c r="D265" s="144"/>
      <c r="E265" s="144"/>
      <c r="F265" s="148">
        <v>73</v>
      </c>
      <c r="G265" s="149" t="s">
        <v>343</v>
      </c>
      <c r="H265" s="141">
        <v>10</v>
      </c>
      <c r="I265" s="141">
        <v>4</v>
      </c>
      <c r="J265" s="141">
        <v>16</v>
      </c>
      <c r="K265" s="141">
        <v>2139</v>
      </c>
      <c r="L265" s="141"/>
      <c r="M265" s="141"/>
      <c r="N265" s="143">
        <f t="shared" ref="N265:N270" si="55">IF(J265=0,0,K265/J265)</f>
        <v>133.6875</v>
      </c>
      <c r="O265" s="141">
        <v>136</v>
      </c>
      <c r="P265" s="141">
        <f t="shared" si="51"/>
        <v>20</v>
      </c>
      <c r="Q265" s="141">
        <f t="shared" si="52"/>
        <v>7</v>
      </c>
      <c r="R265" s="141">
        <f t="shared" si="53"/>
        <v>31289</v>
      </c>
      <c r="S265" s="142"/>
    </row>
    <row r="266" spans="1:20">
      <c r="A266" s="140">
        <v>42765</v>
      </c>
      <c r="B266" s="141">
        <v>6</v>
      </c>
      <c r="C266" s="142" t="s">
        <v>9</v>
      </c>
      <c r="D266" s="142"/>
      <c r="E266" s="142"/>
      <c r="F266" s="141">
        <v>82</v>
      </c>
      <c r="G266" s="142" t="s">
        <v>706</v>
      </c>
      <c r="H266" s="141">
        <v>10</v>
      </c>
      <c r="I266" s="141">
        <v>10</v>
      </c>
      <c r="J266" s="141">
        <v>16</v>
      </c>
      <c r="K266" s="141">
        <v>2132</v>
      </c>
      <c r="L266" s="141"/>
      <c r="M266" s="141"/>
      <c r="N266" s="143">
        <f t="shared" si="55"/>
        <v>133.25</v>
      </c>
      <c r="O266" s="141">
        <v>601</v>
      </c>
      <c r="P266" s="141">
        <f t="shared" si="51"/>
        <v>20</v>
      </c>
      <c r="Q266" s="141">
        <f t="shared" si="52"/>
        <v>7</v>
      </c>
      <c r="R266" s="141">
        <f t="shared" si="53"/>
        <v>31289</v>
      </c>
      <c r="S266" s="142"/>
    </row>
    <row r="267" spans="1:20">
      <c r="A267" s="140">
        <v>42765</v>
      </c>
      <c r="B267" s="141">
        <v>7</v>
      </c>
      <c r="C267" s="150" t="s">
        <v>355</v>
      </c>
      <c r="D267" s="150"/>
      <c r="E267" s="150"/>
      <c r="F267" s="151">
        <v>67</v>
      </c>
      <c r="G267" s="150" t="s">
        <v>343</v>
      </c>
      <c r="H267" s="141">
        <v>10</v>
      </c>
      <c r="I267" s="141">
        <v>1</v>
      </c>
      <c r="J267" s="141">
        <v>16</v>
      </c>
      <c r="K267" s="141">
        <v>2128</v>
      </c>
      <c r="L267" s="141"/>
      <c r="M267" s="141"/>
      <c r="N267" s="143">
        <f t="shared" si="55"/>
        <v>133</v>
      </c>
      <c r="O267" s="141">
        <v>185</v>
      </c>
      <c r="P267" s="141">
        <f t="shared" si="51"/>
        <v>20</v>
      </c>
      <c r="Q267" s="141">
        <f t="shared" si="52"/>
        <v>7</v>
      </c>
      <c r="R267" s="141">
        <f>$R$261</f>
        <v>31289</v>
      </c>
      <c r="S267" s="142"/>
    </row>
    <row r="268" spans="1:20">
      <c r="A268" s="140">
        <v>42765</v>
      </c>
      <c r="B268" s="141">
        <v>8</v>
      </c>
      <c r="C268" s="142" t="s">
        <v>37</v>
      </c>
      <c r="D268" s="142"/>
      <c r="E268" s="142"/>
      <c r="F268" s="141">
        <v>88</v>
      </c>
      <c r="G268" s="142" t="s">
        <v>695</v>
      </c>
      <c r="H268" s="141">
        <v>10</v>
      </c>
      <c r="I268" s="141">
        <v>10</v>
      </c>
      <c r="J268" s="141">
        <v>16</v>
      </c>
      <c r="K268" s="141">
        <v>2127</v>
      </c>
      <c r="L268" s="141"/>
      <c r="M268" s="141"/>
      <c r="N268" s="143">
        <f t="shared" si="55"/>
        <v>132.9375</v>
      </c>
      <c r="O268" s="141">
        <v>571</v>
      </c>
      <c r="P268" s="141">
        <f t="shared" si="51"/>
        <v>20</v>
      </c>
      <c r="Q268" s="141">
        <f t="shared" si="52"/>
        <v>7</v>
      </c>
      <c r="R268" s="141">
        <f t="shared" si="53"/>
        <v>31289</v>
      </c>
      <c r="S268" s="142"/>
    </row>
    <row r="269" spans="1:20">
      <c r="A269" s="140">
        <v>42765</v>
      </c>
      <c r="B269" s="141">
        <v>9</v>
      </c>
      <c r="C269" s="149" t="s">
        <v>316</v>
      </c>
      <c r="D269" s="149"/>
      <c r="E269" s="149"/>
      <c r="F269" s="145">
        <v>64</v>
      </c>
      <c r="G269" s="146" t="s">
        <v>691</v>
      </c>
      <c r="H269" s="141">
        <v>10</v>
      </c>
      <c r="I269" s="141">
        <v>6</v>
      </c>
      <c r="J269" s="141">
        <v>16</v>
      </c>
      <c r="K269" s="141">
        <v>2125</v>
      </c>
      <c r="L269" s="141"/>
      <c r="M269" s="141"/>
      <c r="N269" s="143">
        <f t="shared" si="55"/>
        <v>132.8125</v>
      </c>
      <c r="O269" s="141">
        <v>177</v>
      </c>
      <c r="P269" s="141">
        <f t="shared" si="51"/>
        <v>20</v>
      </c>
      <c r="Q269" s="141">
        <f t="shared" si="52"/>
        <v>7</v>
      </c>
      <c r="R269" s="141">
        <f t="shared" si="53"/>
        <v>31289</v>
      </c>
      <c r="S269" s="142"/>
    </row>
    <row r="270" spans="1:20">
      <c r="A270" s="140">
        <v>42765</v>
      </c>
      <c r="B270" s="141">
        <v>10</v>
      </c>
      <c r="C270" s="142" t="s">
        <v>32</v>
      </c>
      <c r="D270" s="142"/>
      <c r="E270" s="142"/>
      <c r="F270" s="141">
        <v>58</v>
      </c>
      <c r="G270" s="142" t="s">
        <v>691</v>
      </c>
      <c r="H270" s="141">
        <v>10</v>
      </c>
      <c r="I270" s="141">
        <v>10</v>
      </c>
      <c r="J270" s="141">
        <v>16</v>
      </c>
      <c r="K270" s="141">
        <v>2125</v>
      </c>
      <c r="L270" s="141"/>
      <c r="M270" s="141"/>
      <c r="N270" s="143">
        <f t="shared" si="55"/>
        <v>132.8125</v>
      </c>
      <c r="O270" s="141">
        <v>102</v>
      </c>
      <c r="P270" s="141">
        <f t="shared" si="51"/>
        <v>20</v>
      </c>
      <c r="Q270" s="141">
        <f t="shared" si="52"/>
        <v>7</v>
      </c>
      <c r="R270" s="141">
        <f t="shared" si="53"/>
        <v>31289</v>
      </c>
      <c r="S270" s="142"/>
    </row>
    <row r="271" spans="1:20">
      <c r="A271" s="140">
        <v>42765</v>
      </c>
      <c r="B271" s="141">
        <v>11</v>
      </c>
      <c r="C271" s="142" t="s">
        <v>724</v>
      </c>
      <c r="D271" s="142"/>
      <c r="E271" s="142"/>
      <c r="F271" s="141">
        <v>75</v>
      </c>
      <c r="G271" s="142" t="s">
        <v>691</v>
      </c>
      <c r="H271" s="141">
        <v>10</v>
      </c>
      <c r="I271" s="141">
        <v>10</v>
      </c>
      <c r="J271" s="141">
        <v>16</v>
      </c>
      <c r="K271" s="141">
        <v>2120</v>
      </c>
      <c r="L271" s="141"/>
      <c r="M271" s="141"/>
      <c r="N271" s="143">
        <f t="shared" ref="N271:N272" si="56">IF(J271=0,0,K271/J271)</f>
        <v>132.5</v>
      </c>
      <c r="O271" s="141">
        <v>84</v>
      </c>
      <c r="P271" s="141">
        <f t="shared" si="51"/>
        <v>20</v>
      </c>
      <c r="Q271" s="141">
        <f t="shared" si="52"/>
        <v>7</v>
      </c>
      <c r="R271" s="141">
        <f t="shared" si="53"/>
        <v>31289</v>
      </c>
      <c r="S271" s="142"/>
    </row>
    <row r="272" spans="1:20">
      <c r="A272" s="140">
        <v>42765</v>
      </c>
      <c r="B272" s="141">
        <v>12</v>
      </c>
      <c r="C272" s="142" t="s">
        <v>725</v>
      </c>
      <c r="D272" s="142"/>
      <c r="E272" s="142"/>
      <c r="F272" s="141">
        <v>65</v>
      </c>
      <c r="G272" s="142" t="s">
        <v>705</v>
      </c>
      <c r="H272" s="141">
        <v>10</v>
      </c>
      <c r="I272" s="141">
        <v>10</v>
      </c>
      <c r="J272" s="141">
        <v>16</v>
      </c>
      <c r="K272" s="141">
        <v>2110</v>
      </c>
      <c r="L272" s="141"/>
      <c r="M272" s="141"/>
      <c r="N272" s="143">
        <f t="shared" si="56"/>
        <v>131.875</v>
      </c>
      <c r="O272" s="141">
        <v>21</v>
      </c>
      <c r="P272" s="141">
        <f t="shared" si="51"/>
        <v>20</v>
      </c>
      <c r="Q272" s="141">
        <f t="shared" si="52"/>
        <v>7</v>
      </c>
      <c r="R272" s="141">
        <f t="shared" si="53"/>
        <v>31289</v>
      </c>
      <c r="S272" s="142"/>
    </row>
    <row r="273" spans="1:20">
      <c r="A273" s="140">
        <v>42765</v>
      </c>
      <c r="B273" s="141">
        <v>13</v>
      </c>
      <c r="C273" s="142" t="s">
        <v>38</v>
      </c>
      <c r="D273" s="142"/>
      <c r="E273" s="142"/>
      <c r="F273" s="141">
        <v>62</v>
      </c>
      <c r="G273" s="142" t="s">
        <v>675</v>
      </c>
      <c r="H273" s="141">
        <v>10</v>
      </c>
      <c r="I273" s="141">
        <v>10</v>
      </c>
      <c r="J273" s="141">
        <v>16</v>
      </c>
      <c r="K273" s="141">
        <v>2100</v>
      </c>
      <c r="L273" s="141"/>
      <c r="M273" s="141"/>
      <c r="N273" s="143">
        <f t="shared" ref="N273" si="57">IF(J273=0,0,K273/J273)</f>
        <v>131.25</v>
      </c>
      <c r="O273" s="141">
        <v>134</v>
      </c>
      <c r="P273" s="141">
        <f t="shared" si="51"/>
        <v>20</v>
      </c>
      <c r="Q273" s="141">
        <f t="shared" si="52"/>
        <v>7</v>
      </c>
      <c r="R273" s="141">
        <f t="shared" si="53"/>
        <v>31289</v>
      </c>
      <c r="S273" s="142"/>
    </row>
    <row r="274" spans="1:20">
      <c r="A274" s="140">
        <v>42765</v>
      </c>
      <c r="B274" s="141">
        <v>14</v>
      </c>
      <c r="C274" s="142" t="s">
        <v>36</v>
      </c>
      <c r="D274" s="142"/>
      <c r="E274" s="142"/>
      <c r="F274" s="141">
        <v>77</v>
      </c>
      <c r="G274" s="142" t="s">
        <v>691</v>
      </c>
      <c r="H274" s="141">
        <v>10</v>
      </c>
      <c r="I274" s="141">
        <v>10</v>
      </c>
      <c r="J274" s="141">
        <v>15</v>
      </c>
      <c r="K274" s="141">
        <v>1976</v>
      </c>
      <c r="L274" s="141"/>
      <c r="M274" s="141"/>
      <c r="N274" s="143">
        <f>IF(J274=0,0,K274/J274)</f>
        <v>131.73333333333332</v>
      </c>
      <c r="O274" s="141">
        <v>160</v>
      </c>
      <c r="P274" s="141">
        <f t="shared" si="51"/>
        <v>20</v>
      </c>
      <c r="Q274" s="141">
        <f t="shared" si="52"/>
        <v>7</v>
      </c>
      <c r="R274" s="141">
        <f t="shared" si="53"/>
        <v>31289</v>
      </c>
      <c r="S274" s="142"/>
    </row>
    <row r="275" spans="1:20">
      <c r="A275" s="140">
        <v>42765</v>
      </c>
      <c r="B275" s="141">
        <v>15</v>
      </c>
      <c r="C275" s="142" t="s">
        <v>41</v>
      </c>
      <c r="D275" s="142"/>
      <c r="E275" s="142"/>
      <c r="F275" s="141">
        <v>65</v>
      </c>
      <c r="G275" s="142" t="s">
        <v>705</v>
      </c>
      <c r="H275" s="141">
        <v>10</v>
      </c>
      <c r="I275" s="141">
        <v>10</v>
      </c>
      <c r="J275" s="141">
        <v>10</v>
      </c>
      <c r="K275" s="141">
        <v>1309</v>
      </c>
      <c r="L275" s="141"/>
      <c r="M275" s="141"/>
      <c r="N275" s="143">
        <f>IF(J275=0,0,K275/J275)</f>
        <v>130.9</v>
      </c>
      <c r="O275" s="141">
        <v>12</v>
      </c>
      <c r="P275" s="141">
        <f t="shared" si="51"/>
        <v>20</v>
      </c>
      <c r="Q275" s="141">
        <f t="shared" si="52"/>
        <v>7</v>
      </c>
      <c r="R275" s="141">
        <f t="shared" si="53"/>
        <v>31289</v>
      </c>
      <c r="S275" s="142"/>
    </row>
    <row r="276" spans="1:20">
      <c r="A276" s="140">
        <v>42765</v>
      </c>
      <c r="B276" s="141">
        <v>16</v>
      </c>
      <c r="C276" s="142" t="s">
        <v>710</v>
      </c>
      <c r="D276" s="142"/>
      <c r="E276" s="142"/>
      <c r="F276" s="141">
        <v>69</v>
      </c>
      <c r="G276" s="142" t="s">
        <v>675</v>
      </c>
      <c r="H276" s="141">
        <v>10</v>
      </c>
      <c r="I276" s="141">
        <v>10</v>
      </c>
      <c r="J276" s="141">
        <v>2</v>
      </c>
      <c r="K276" s="141">
        <v>266</v>
      </c>
      <c r="L276" s="141"/>
      <c r="M276" s="141"/>
      <c r="N276" s="143">
        <f t="shared" ref="N276" si="58">IF(J276=0,0,K276/J276)</f>
        <v>133</v>
      </c>
      <c r="O276" s="141">
        <v>23</v>
      </c>
      <c r="P276" s="141">
        <f t="shared" si="51"/>
        <v>20</v>
      </c>
      <c r="Q276" s="141">
        <f t="shared" si="52"/>
        <v>7</v>
      </c>
      <c r="R276" s="141">
        <f t="shared" si="53"/>
        <v>31289</v>
      </c>
      <c r="S276" s="142"/>
    </row>
    <row r="277" spans="1:20">
      <c r="A277" s="140">
        <v>42765</v>
      </c>
      <c r="B277" s="141">
        <v>17</v>
      </c>
      <c r="C277" s="152" t="s">
        <v>721</v>
      </c>
      <c r="D277" s="152"/>
      <c r="E277" s="152"/>
      <c r="F277" s="153">
        <v>94</v>
      </c>
      <c r="G277" s="154" t="s">
        <v>695</v>
      </c>
      <c r="H277" s="141">
        <v>10</v>
      </c>
      <c r="I277" s="141">
        <v>9</v>
      </c>
      <c r="J277" s="141">
        <v>0</v>
      </c>
      <c r="K277" s="141">
        <v>0</v>
      </c>
      <c r="L277" s="141"/>
      <c r="M277" s="141"/>
      <c r="N277" s="143">
        <f>IF(J277=0,0,K277/J277)</f>
        <v>0</v>
      </c>
      <c r="O277" s="141">
        <v>0</v>
      </c>
      <c r="P277" s="141">
        <f t="shared" si="51"/>
        <v>20</v>
      </c>
      <c r="Q277" s="141">
        <f t="shared" si="52"/>
        <v>7</v>
      </c>
      <c r="R277" s="141">
        <f t="shared" si="53"/>
        <v>31289</v>
      </c>
      <c r="S277" s="142"/>
    </row>
    <row r="278" spans="1:20">
      <c r="A278" s="140">
        <v>42765</v>
      </c>
      <c r="B278" s="141">
        <v>18</v>
      </c>
      <c r="C278" s="155" t="s">
        <v>31</v>
      </c>
      <c r="D278" s="155"/>
      <c r="E278" s="155"/>
      <c r="F278" s="153">
        <v>73</v>
      </c>
      <c r="G278" s="154" t="s">
        <v>726</v>
      </c>
      <c r="H278" s="141">
        <v>10</v>
      </c>
      <c r="I278" s="141">
        <v>9</v>
      </c>
      <c r="J278" s="141">
        <v>0</v>
      </c>
      <c r="K278" s="141">
        <v>0</v>
      </c>
      <c r="L278" s="141"/>
      <c r="M278" s="141"/>
      <c r="N278" s="143">
        <f>IF(J278=0,0,K278/J278)</f>
        <v>0</v>
      </c>
      <c r="O278" s="141">
        <v>0</v>
      </c>
      <c r="P278" s="141">
        <f t="shared" si="51"/>
        <v>20</v>
      </c>
      <c r="Q278" s="141">
        <f t="shared" si="52"/>
        <v>7</v>
      </c>
      <c r="R278" s="141">
        <f t="shared" si="53"/>
        <v>31289</v>
      </c>
      <c r="S278" s="142"/>
    </row>
    <row r="279" spans="1:20">
      <c r="A279" s="140">
        <v>42765</v>
      </c>
      <c r="B279" s="141">
        <v>19</v>
      </c>
      <c r="C279" s="154" t="s">
        <v>28</v>
      </c>
      <c r="D279" s="154"/>
      <c r="E279" s="154"/>
      <c r="F279" s="153">
        <v>75</v>
      </c>
      <c r="G279" s="154" t="s">
        <v>670</v>
      </c>
      <c r="H279" s="141">
        <v>10</v>
      </c>
      <c r="I279" s="141">
        <v>8</v>
      </c>
      <c r="J279" s="141">
        <v>0</v>
      </c>
      <c r="K279" s="141">
        <v>0</v>
      </c>
      <c r="L279" s="141"/>
      <c r="M279" s="141"/>
      <c r="N279" s="143">
        <f>IF(J279=0,0,K279/J279)</f>
        <v>0</v>
      </c>
      <c r="O279" s="141">
        <v>398</v>
      </c>
      <c r="P279" s="141">
        <f t="shared" si="51"/>
        <v>20</v>
      </c>
      <c r="Q279" s="141">
        <f t="shared" si="52"/>
        <v>7</v>
      </c>
      <c r="R279" s="141">
        <f t="shared" si="53"/>
        <v>31289</v>
      </c>
      <c r="S279" s="142"/>
    </row>
    <row r="280" spans="1:20" ht="17.25" thickBot="1">
      <c r="A280" s="156">
        <v>42765</v>
      </c>
      <c r="B280" s="157">
        <v>20</v>
      </c>
      <c r="C280" s="158" t="s">
        <v>353</v>
      </c>
      <c r="D280" s="158"/>
      <c r="E280" s="158"/>
      <c r="F280" s="159">
        <v>79</v>
      </c>
      <c r="G280" s="160" t="s">
        <v>727</v>
      </c>
      <c r="H280" s="157">
        <v>10</v>
      </c>
      <c r="I280" s="157">
        <v>3</v>
      </c>
      <c r="J280" s="157">
        <v>0</v>
      </c>
      <c r="K280" s="157">
        <v>0</v>
      </c>
      <c r="L280" s="157"/>
      <c r="M280" s="157"/>
      <c r="N280" s="161">
        <f>IF(J280=0,0,K280/J280)</f>
        <v>0</v>
      </c>
      <c r="O280" s="157">
        <v>0</v>
      </c>
      <c r="P280" s="157">
        <f t="shared" si="51"/>
        <v>20</v>
      </c>
      <c r="Q280" s="157">
        <f t="shared" si="52"/>
        <v>7</v>
      </c>
      <c r="R280" s="157">
        <f t="shared" si="53"/>
        <v>31289</v>
      </c>
      <c r="S280" s="162"/>
    </row>
    <row r="281" spans="1:20" ht="17.25" thickTop="1">
      <c r="A281" s="64">
        <v>42772</v>
      </c>
      <c r="B281" s="65">
        <v>1</v>
      </c>
      <c r="C281" s="66" t="s">
        <v>29</v>
      </c>
      <c r="D281" s="66"/>
      <c r="E281" s="66"/>
      <c r="F281" s="65">
        <v>111</v>
      </c>
      <c r="G281" s="66" t="s">
        <v>726</v>
      </c>
      <c r="H281" s="65">
        <v>11</v>
      </c>
      <c r="I281" s="65">
        <v>10</v>
      </c>
      <c r="J281" s="65">
        <v>16</v>
      </c>
      <c r="K281" s="65">
        <v>2160</v>
      </c>
      <c r="L281" s="65"/>
      <c r="M281" s="65"/>
      <c r="N281" s="67">
        <f t="shared" ref="N281:N282" si="59">IF(J281=0,0,K281/J281)</f>
        <v>135</v>
      </c>
      <c r="O281" s="65">
        <v>199</v>
      </c>
      <c r="P281" s="65">
        <f>COUNTA(C281:C301)</f>
        <v>21</v>
      </c>
      <c r="Q281" s="65">
        <v>1</v>
      </c>
      <c r="R281" s="65">
        <f>SUM(K281:K301)</f>
        <v>39835</v>
      </c>
      <c r="S281" s="66"/>
    </row>
    <row r="282" spans="1:20">
      <c r="A282" s="64">
        <v>42772</v>
      </c>
      <c r="B282" s="65">
        <v>2</v>
      </c>
      <c r="C282" s="125" t="s">
        <v>27</v>
      </c>
      <c r="D282" s="125"/>
      <c r="E282" s="125"/>
      <c r="F282" s="110">
        <v>92</v>
      </c>
      <c r="G282" s="111" t="s">
        <v>695</v>
      </c>
      <c r="H282" s="65">
        <v>11</v>
      </c>
      <c r="I282" s="65">
        <v>10</v>
      </c>
      <c r="J282" s="65">
        <v>16</v>
      </c>
      <c r="K282" s="65">
        <v>2160</v>
      </c>
      <c r="L282" s="65"/>
      <c r="M282" s="65"/>
      <c r="N282" s="67">
        <f t="shared" si="59"/>
        <v>135</v>
      </c>
      <c r="O282" s="65">
        <v>44</v>
      </c>
      <c r="P282" s="65">
        <f>P$281</f>
        <v>21</v>
      </c>
      <c r="Q282" s="65">
        <f>Q$281</f>
        <v>1</v>
      </c>
      <c r="R282" s="65">
        <f>R$281</f>
        <v>39835</v>
      </c>
      <c r="S282" s="94"/>
      <c r="T282" s="82"/>
    </row>
    <row r="283" spans="1:20">
      <c r="A283" s="64">
        <v>42772</v>
      </c>
      <c r="B283" s="65">
        <v>3</v>
      </c>
      <c r="C283" s="125" t="s">
        <v>349</v>
      </c>
      <c r="D283" s="125"/>
      <c r="E283" s="125"/>
      <c r="F283" s="137">
        <v>91</v>
      </c>
      <c r="G283" s="109" t="s">
        <v>343</v>
      </c>
      <c r="H283" s="65">
        <v>11</v>
      </c>
      <c r="I283" s="65">
        <v>5</v>
      </c>
      <c r="J283" s="65">
        <v>16</v>
      </c>
      <c r="K283" s="65">
        <v>2160</v>
      </c>
      <c r="L283" s="65"/>
      <c r="M283" s="65"/>
      <c r="N283" s="67">
        <f>IF(J283=0,0,K283/J283)</f>
        <v>135</v>
      </c>
      <c r="O283" s="65">
        <v>141</v>
      </c>
      <c r="P283" s="65">
        <f t="shared" ref="P283:R301" si="60">P$281</f>
        <v>21</v>
      </c>
      <c r="Q283" s="65">
        <f t="shared" si="60"/>
        <v>1</v>
      </c>
      <c r="R283" s="65">
        <f t="shared" si="60"/>
        <v>39835</v>
      </c>
      <c r="S283" s="66"/>
    </row>
    <row r="284" spans="1:20">
      <c r="A284" s="64">
        <v>42772</v>
      </c>
      <c r="B284" s="65">
        <v>4</v>
      </c>
      <c r="C284" s="163" t="s">
        <v>28</v>
      </c>
      <c r="D284" s="163"/>
      <c r="E284" s="163"/>
      <c r="F284" s="164">
        <v>77</v>
      </c>
      <c r="G284" s="163" t="s">
        <v>695</v>
      </c>
      <c r="H284" s="65">
        <v>11</v>
      </c>
      <c r="I284" s="65">
        <v>9</v>
      </c>
      <c r="J284" s="65">
        <v>16</v>
      </c>
      <c r="K284" s="65">
        <v>2160</v>
      </c>
      <c r="L284" s="65"/>
      <c r="M284" s="65"/>
      <c r="N284" s="67">
        <f>IF(J284=0,0,K284/J284)</f>
        <v>135</v>
      </c>
      <c r="O284" s="65">
        <v>1325</v>
      </c>
      <c r="P284" s="65">
        <f t="shared" si="60"/>
        <v>21</v>
      </c>
      <c r="Q284" s="65">
        <f t="shared" si="60"/>
        <v>1</v>
      </c>
      <c r="R284" s="65">
        <f t="shared" si="60"/>
        <v>39835</v>
      </c>
      <c r="S284" s="66"/>
    </row>
    <row r="285" spans="1:20">
      <c r="A285" s="64">
        <v>42772</v>
      </c>
      <c r="B285" s="65">
        <v>5</v>
      </c>
      <c r="C285" s="66" t="s">
        <v>33</v>
      </c>
      <c r="D285" s="66"/>
      <c r="E285" s="66"/>
      <c r="F285" s="65">
        <v>72</v>
      </c>
      <c r="G285" s="66" t="s">
        <v>670</v>
      </c>
      <c r="H285" s="65">
        <v>11</v>
      </c>
      <c r="I285" s="65">
        <v>11</v>
      </c>
      <c r="J285" s="65">
        <v>16</v>
      </c>
      <c r="K285" s="65">
        <v>2153</v>
      </c>
      <c r="L285" s="65"/>
      <c r="M285" s="65"/>
      <c r="N285" s="67">
        <f t="shared" ref="N285" si="61">IF(J285=0,0,K285/J285)</f>
        <v>134.5625</v>
      </c>
      <c r="O285" s="65">
        <v>180</v>
      </c>
      <c r="P285" s="65">
        <f t="shared" si="60"/>
        <v>21</v>
      </c>
      <c r="Q285" s="65">
        <f t="shared" si="60"/>
        <v>1</v>
      </c>
      <c r="R285" s="65">
        <f t="shared" si="60"/>
        <v>39835</v>
      </c>
      <c r="S285" s="66"/>
    </row>
    <row r="286" spans="1:20">
      <c r="A286" s="64">
        <v>42772</v>
      </c>
      <c r="B286" s="65">
        <v>6</v>
      </c>
      <c r="C286" s="125" t="s">
        <v>344</v>
      </c>
      <c r="D286" s="125"/>
      <c r="E286" s="125"/>
      <c r="F286" s="137">
        <v>74</v>
      </c>
      <c r="G286" s="109" t="s">
        <v>343</v>
      </c>
      <c r="H286" s="65">
        <v>11</v>
      </c>
      <c r="I286" s="65">
        <v>5</v>
      </c>
      <c r="J286" s="65">
        <v>16</v>
      </c>
      <c r="K286" s="65">
        <v>2140</v>
      </c>
      <c r="L286" s="65"/>
      <c r="M286" s="65"/>
      <c r="N286" s="67">
        <f t="shared" ref="N286:N289" si="62">IF(J286=0,0,K286/J286)</f>
        <v>133.75</v>
      </c>
      <c r="O286" s="65">
        <v>196</v>
      </c>
      <c r="P286" s="65">
        <f t="shared" si="60"/>
        <v>21</v>
      </c>
      <c r="Q286" s="65">
        <f t="shared" si="60"/>
        <v>1</v>
      </c>
      <c r="R286" s="65">
        <f t="shared" si="60"/>
        <v>39835</v>
      </c>
      <c r="S286" s="66"/>
    </row>
    <row r="287" spans="1:20">
      <c r="A287" s="64">
        <v>42772</v>
      </c>
      <c r="B287" s="65">
        <v>7</v>
      </c>
      <c r="C287" s="66" t="s">
        <v>32</v>
      </c>
      <c r="D287" s="66"/>
      <c r="E287" s="66"/>
      <c r="F287" s="65">
        <v>58</v>
      </c>
      <c r="G287" s="66" t="s">
        <v>675</v>
      </c>
      <c r="H287" s="65">
        <v>11</v>
      </c>
      <c r="I287" s="65">
        <v>11</v>
      </c>
      <c r="J287" s="65">
        <v>16</v>
      </c>
      <c r="K287" s="65">
        <v>2131</v>
      </c>
      <c r="L287" s="65"/>
      <c r="M287" s="65"/>
      <c r="N287" s="67">
        <f>IF(J287=0,0,K287/J287)</f>
        <v>133.1875</v>
      </c>
      <c r="O287" s="65">
        <v>78</v>
      </c>
      <c r="P287" s="65">
        <f t="shared" si="60"/>
        <v>21</v>
      </c>
      <c r="Q287" s="65">
        <f t="shared" si="60"/>
        <v>1</v>
      </c>
      <c r="R287" s="65">
        <f t="shared" si="60"/>
        <v>39835</v>
      </c>
      <c r="S287" s="66"/>
    </row>
    <row r="288" spans="1:20">
      <c r="A288" s="64">
        <v>42772</v>
      </c>
      <c r="B288" s="65">
        <v>8</v>
      </c>
      <c r="C288" s="66" t="s">
        <v>37</v>
      </c>
      <c r="D288" s="66"/>
      <c r="E288" s="66"/>
      <c r="F288" s="65">
        <v>89</v>
      </c>
      <c r="G288" s="66" t="s">
        <v>695</v>
      </c>
      <c r="H288" s="65">
        <v>11</v>
      </c>
      <c r="I288" s="65">
        <v>11</v>
      </c>
      <c r="J288" s="65">
        <v>16</v>
      </c>
      <c r="K288" s="65">
        <v>2129</v>
      </c>
      <c r="L288" s="65"/>
      <c r="M288" s="65"/>
      <c r="N288" s="67">
        <f>IF(J288=0,0,K288/J288)</f>
        <v>133.0625</v>
      </c>
      <c r="O288" s="65">
        <v>574</v>
      </c>
      <c r="P288" s="65">
        <f t="shared" si="60"/>
        <v>21</v>
      </c>
      <c r="Q288" s="65">
        <f t="shared" si="60"/>
        <v>1</v>
      </c>
      <c r="R288" s="65">
        <f t="shared" si="60"/>
        <v>39835</v>
      </c>
      <c r="S288" s="66"/>
    </row>
    <row r="289" spans="1:20">
      <c r="A289" s="64">
        <v>42772</v>
      </c>
      <c r="B289" s="65">
        <v>9</v>
      </c>
      <c r="C289" s="66" t="s">
        <v>356</v>
      </c>
      <c r="D289" s="66"/>
      <c r="E289" s="66"/>
      <c r="F289" s="65">
        <v>68</v>
      </c>
      <c r="G289" s="66" t="s">
        <v>357</v>
      </c>
      <c r="H289" s="65">
        <v>11</v>
      </c>
      <c r="I289" s="65">
        <v>2</v>
      </c>
      <c r="J289" s="65">
        <v>16</v>
      </c>
      <c r="K289" s="65">
        <v>2123</v>
      </c>
      <c r="L289" s="65"/>
      <c r="M289" s="65"/>
      <c r="N289" s="67">
        <f t="shared" si="62"/>
        <v>132.6875</v>
      </c>
      <c r="O289" s="65">
        <v>36</v>
      </c>
      <c r="P289" s="65">
        <f t="shared" si="60"/>
        <v>21</v>
      </c>
      <c r="Q289" s="65">
        <f t="shared" si="60"/>
        <v>1</v>
      </c>
      <c r="R289" s="65">
        <f t="shared" si="60"/>
        <v>39835</v>
      </c>
      <c r="S289" s="66"/>
    </row>
    <row r="290" spans="1:20">
      <c r="A290" s="64">
        <v>42772</v>
      </c>
      <c r="B290" s="65">
        <v>10</v>
      </c>
      <c r="C290" s="66" t="s">
        <v>722</v>
      </c>
      <c r="D290" s="66"/>
      <c r="E290" s="66"/>
      <c r="F290" s="65">
        <v>75</v>
      </c>
      <c r="G290" s="66" t="s">
        <v>675</v>
      </c>
      <c r="H290" s="65">
        <v>11</v>
      </c>
      <c r="I290" s="65">
        <v>11</v>
      </c>
      <c r="J290" s="65">
        <v>16</v>
      </c>
      <c r="K290" s="65">
        <v>2118</v>
      </c>
      <c r="L290" s="65"/>
      <c r="M290" s="65"/>
      <c r="N290" s="67">
        <f t="shared" ref="N290:N295" si="63">IF(J290=0,0,K290/J290)</f>
        <v>132.375</v>
      </c>
      <c r="O290" s="65">
        <v>28</v>
      </c>
      <c r="P290" s="65">
        <f t="shared" si="60"/>
        <v>21</v>
      </c>
      <c r="Q290" s="65">
        <f t="shared" si="60"/>
        <v>1</v>
      </c>
      <c r="R290" s="65">
        <f t="shared" si="60"/>
        <v>39835</v>
      </c>
      <c r="S290" s="66"/>
    </row>
    <row r="291" spans="1:20">
      <c r="A291" s="64">
        <v>42772</v>
      </c>
      <c r="B291" s="65">
        <v>11</v>
      </c>
      <c r="C291" s="66" t="s">
        <v>38</v>
      </c>
      <c r="D291" s="66"/>
      <c r="E291" s="66"/>
      <c r="F291" s="65">
        <v>63</v>
      </c>
      <c r="G291" s="66" t="s">
        <v>691</v>
      </c>
      <c r="H291" s="65">
        <v>11</v>
      </c>
      <c r="I291" s="65">
        <v>11</v>
      </c>
      <c r="J291" s="65">
        <v>16</v>
      </c>
      <c r="K291" s="65">
        <v>2117</v>
      </c>
      <c r="L291" s="65"/>
      <c r="M291" s="65"/>
      <c r="N291" s="67">
        <f t="shared" si="63"/>
        <v>132.3125</v>
      </c>
      <c r="O291" s="65">
        <v>90</v>
      </c>
      <c r="P291" s="65">
        <f t="shared" si="60"/>
        <v>21</v>
      </c>
      <c r="Q291" s="65">
        <f t="shared" si="60"/>
        <v>1</v>
      </c>
      <c r="R291" s="65">
        <f t="shared" si="60"/>
        <v>39835</v>
      </c>
      <c r="S291" s="66"/>
    </row>
    <row r="292" spans="1:20">
      <c r="A292" s="64">
        <v>42772</v>
      </c>
      <c r="B292" s="65">
        <v>12</v>
      </c>
      <c r="C292" s="66" t="s">
        <v>36</v>
      </c>
      <c r="D292" s="66"/>
      <c r="E292" s="66"/>
      <c r="F292" s="65">
        <v>78</v>
      </c>
      <c r="G292" s="66" t="s">
        <v>675</v>
      </c>
      <c r="H292" s="65">
        <v>11</v>
      </c>
      <c r="I292" s="65">
        <v>11</v>
      </c>
      <c r="J292" s="65">
        <v>16</v>
      </c>
      <c r="K292" s="65">
        <v>2116</v>
      </c>
      <c r="L292" s="65"/>
      <c r="M292" s="65"/>
      <c r="N292" s="67">
        <f t="shared" si="63"/>
        <v>132.25</v>
      </c>
      <c r="O292" s="65">
        <v>260</v>
      </c>
      <c r="P292" s="65">
        <f t="shared" si="60"/>
        <v>21</v>
      </c>
      <c r="Q292" s="65">
        <f t="shared" si="60"/>
        <v>1</v>
      </c>
      <c r="R292" s="65">
        <f t="shared" si="60"/>
        <v>39835</v>
      </c>
      <c r="S292" s="66"/>
    </row>
    <row r="293" spans="1:20">
      <c r="A293" s="64">
        <v>42772</v>
      </c>
      <c r="B293" s="65">
        <v>13</v>
      </c>
      <c r="C293" s="66" t="s">
        <v>9</v>
      </c>
      <c r="D293" s="66"/>
      <c r="E293" s="66"/>
      <c r="F293" s="65">
        <v>83</v>
      </c>
      <c r="G293" s="66" t="s">
        <v>728</v>
      </c>
      <c r="H293" s="65">
        <v>11</v>
      </c>
      <c r="I293" s="65">
        <v>11</v>
      </c>
      <c r="J293" s="65">
        <v>16</v>
      </c>
      <c r="K293" s="65">
        <v>2113</v>
      </c>
      <c r="L293" s="65"/>
      <c r="M293" s="65"/>
      <c r="N293" s="67">
        <f t="shared" si="63"/>
        <v>132.0625</v>
      </c>
      <c r="O293" s="65">
        <v>263</v>
      </c>
      <c r="P293" s="65">
        <f t="shared" si="60"/>
        <v>21</v>
      </c>
      <c r="Q293" s="65">
        <f t="shared" si="60"/>
        <v>1</v>
      </c>
      <c r="R293" s="65">
        <f t="shared" si="60"/>
        <v>39835</v>
      </c>
      <c r="S293" s="66"/>
    </row>
    <row r="294" spans="1:20">
      <c r="A294" s="64">
        <v>42772</v>
      </c>
      <c r="B294" s="65">
        <v>14</v>
      </c>
      <c r="C294" s="165" t="s">
        <v>360</v>
      </c>
      <c r="D294" s="165"/>
      <c r="E294" s="165"/>
      <c r="F294" s="96">
        <v>78</v>
      </c>
      <c r="G294" s="165" t="s">
        <v>695</v>
      </c>
      <c r="H294" s="65">
        <v>11</v>
      </c>
      <c r="I294" s="65">
        <v>1</v>
      </c>
      <c r="J294" s="65">
        <v>15</v>
      </c>
      <c r="K294" s="65">
        <v>1997</v>
      </c>
      <c r="L294" s="65"/>
      <c r="M294" s="65"/>
      <c r="N294" s="67">
        <f t="shared" si="63"/>
        <v>133.13333333333333</v>
      </c>
      <c r="O294" s="65">
        <v>492</v>
      </c>
      <c r="P294" s="65">
        <f t="shared" si="60"/>
        <v>21</v>
      </c>
      <c r="Q294" s="65">
        <f t="shared" si="60"/>
        <v>1</v>
      </c>
      <c r="R294" s="65">
        <f t="shared" si="60"/>
        <v>39835</v>
      </c>
      <c r="S294" s="66"/>
    </row>
    <row r="295" spans="1:20">
      <c r="A295" s="64">
        <v>42772</v>
      </c>
      <c r="B295" s="65">
        <v>15</v>
      </c>
      <c r="C295" s="109" t="s">
        <v>316</v>
      </c>
      <c r="D295" s="109"/>
      <c r="E295" s="109"/>
      <c r="F295" s="110">
        <v>64</v>
      </c>
      <c r="G295" s="111" t="s">
        <v>691</v>
      </c>
      <c r="H295" s="65">
        <v>11</v>
      </c>
      <c r="I295" s="65">
        <v>7</v>
      </c>
      <c r="J295" s="65">
        <v>15</v>
      </c>
      <c r="K295" s="65">
        <v>1996</v>
      </c>
      <c r="L295" s="65"/>
      <c r="M295" s="65"/>
      <c r="N295" s="67">
        <f t="shared" si="63"/>
        <v>133.06666666666666</v>
      </c>
      <c r="O295" s="65">
        <v>249</v>
      </c>
      <c r="P295" s="65">
        <f t="shared" si="60"/>
        <v>21</v>
      </c>
      <c r="Q295" s="65">
        <f t="shared" si="60"/>
        <v>1</v>
      </c>
      <c r="R295" s="65">
        <f t="shared" si="60"/>
        <v>39835</v>
      </c>
      <c r="S295" s="66"/>
    </row>
    <row r="296" spans="1:20">
      <c r="A296" s="64">
        <v>42772</v>
      </c>
      <c r="B296" s="65">
        <v>16</v>
      </c>
      <c r="C296" s="66" t="s">
        <v>725</v>
      </c>
      <c r="D296" s="66"/>
      <c r="E296" s="66"/>
      <c r="F296" s="65">
        <v>65</v>
      </c>
      <c r="G296" s="66" t="s">
        <v>705</v>
      </c>
      <c r="H296" s="65">
        <v>11</v>
      </c>
      <c r="I296" s="65">
        <v>11</v>
      </c>
      <c r="J296" s="65">
        <v>15</v>
      </c>
      <c r="K296" s="65">
        <v>1981</v>
      </c>
      <c r="L296" s="65"/>
      <c r="M296" s="65"/>
      <c r="N296" s="67">
        <f t="shared" ref="N296" si="64">IF(J296=0,0,K296/J296)</f>
        <v>132.06666666666666</v>
      </c>
      <c r="O296" s="65">
        <v>45</v>
      </c>
      <c r="P296" s="65">
        <f t="shared" si="60"/>
        <v>21</v>
      </c>
      <c r="Q296" s="65">
        <f t="shared" si="60"/>
        <v>1</v>
      </c>
      <c r="R296" s="65">
        <f t="shared" si="60"/>
        <v>39835</v>
      </c>
      <c r="S296" s="66"/>
    </row>
    <row r="297" spans="1:20">
      <c r="A297" s="64">
        <v>42772</v>
      </c>
      <c r="B297" s="65">
        <v>17</v>
      </c>
      <c r="C297" s="66" t="s">
        <v>41</v>
      </c>
      <c r="D297" s="66"/>
      <c r="E297" s="66"/>
      <c r="F297" s="65">
        <v>65</v>
      </c>
      <c r="G297" s="66" t="s">
        <v>705</v>
      </c>
      <c r="H297" s="65">
        <v>11</v>
      </c>
      <c r="I297" s="65">
        <v>11</v>
      </c>
      <c r="J297" s="65">
        <v>15</v>
      </c>
      <c r="K297" s="65">
        <v>1945</v>
      </c>
      <c r="L297" s="65"/>
      <c r="M297" s="65"/>
      <c r="N297" s="67">
        <f>IF(J297=0,0,K297/J297)</f>
        <v>129.66666666666666</v>
      </c>
      <c r="O297" s="65">
        <v>31</v>
      </c>
      <c r="P297" s="65">
        <f t="shared" si="60"/>
        <v>21</v>
      </c>
      <c r="Q297" s="65">
        <f t="shared" si="60"/>
        <v>1</v>
      </c>
      <c r="R297" s="65">
        <f t="shared" si="60"/>
        <v>39835</v>
      </c>
      <c r="S297" s="66"/>
    </row>
    <row r="298" spans="1:20">
      <c r="A298" s="64">
        <v>42772</v>
      </c>
      <c r="B298" s="65">
        <v>18</v>
      </c>
      <c r="C298" s="165" t="s">
        <v>358</v>
      </c>
      <c r="D298" s="165"/>
      <c r="E298" s="165"/>
      <c r="F298" s="96">
        <v>84</v>
      </c>
      <c r="G298" s="165" t="s">
        <v>705</v>
      </c>
      <c r="H298" s="65">
        <v>11</v>
      </c>
      <c r="I298" s="65">
        <v>1</v>
      </c>
      <c r="J298" s="65">
        <v>15</v>
      </c>
      <c r="K298" s="65">
        <v>1904</v>
      </c>
      <c r="L298" s="65"/>
      <c r="M298" s="65"/>
      <c r="N298" s="67">
        <f>IF(J298=0,0,K298/J298)</f>
        <v>126.93333333333334</v>
      </c>
      <c r="O298" s="65">
        <v>71</v>
      </c>
      <c r="P298" s="65">
        <f t="shared" si="60"/>
        <v>21</v>
      </c>
      <c r="Q298" s="65">
        <f t="shared" si="60"/>
        <v>1</v>
      </c>
      <c r="R298" s="65">
        <f t="shared" si="60"/>
        <v>39835</v>
      </c>
      <c r="S298" s="66"/>
    </row>
    <row r="299" spans="1:20">
      <c r="A299" s="64">
        <v>42772</v>
      </c>
      <c r="B299" s="65">
        <v>19</v>
      </c>
      <c r="C299" s="66" t="s">
        <v>688</v>
      </c>
      <c r="D299" s="66"/>
      <c r="E299" s="66"/>
      <c r="F299" s="65">
        <v>70</v>
      </c>
      <c r="G299" s="66" t="s">
        <v>675</v>
      </c>
      <c r="H299" s="65">
        <v>11</v>
      </c>
      <c r="I299" s="65">
        <v>11</v>
      </c>
      <c r="J299" s="65">
        <v>14</v>
      </c>
      <c r="K299" s="65">
        <v>1845</v>
      </c>
      <c r="L299" s="65"/>
      <c r="M299" s="65"/>
      <c r="N299" s="67">
        <f t="shared" ref="N299" si="65">IF(J299=0,0,K299/J299)</f>
        <v>131.78571428571428</v>
      </c>
      <c r="O299" s="65">
        <v>83</v>
      </c>
      <c r="P299" s="65">
        <f t="shared" si="60"/>
        <v>21</v>
      </c>
      <c r="Q299" s="65">
        <f t="shared" si="60"/>
        <v>1</v>
      </c>
      <c r="R299" s="65">
        <f t="shared" si="60"/>
        <v>39835</v>
      </c>
      <c r="S299" s="66"/>
    </row>
    <row r="300" spans="1:20">
      <c r="A300" s="64">
        <v>42772</v>
      </c>
      <c r="B300" s="65">
        <v>20</v>
      </c>
      <c r="C300" s="98" t="s">
        <v>361</v>
      </c>
      <c r="D300" s="98"/>
      <c r="E300" s="98"/>
      <c r="F300" s="101">
        <v>66</v>
      </c>
      <c r="G300" s="98" t="s">
        <v>686</v>
      </c>
      <c r="H300" s="65">
        <v>11</v>
      </c>
      <c r="I300" s="65">
        <v>1</v>
      </c>
      <c r="J300" s="65">
        <v>3</v>
      </c>
      <c r="K300" s="65">
        <v>387</v>
      </c>
      <c r="L300" s="65"/>
      <c r="M300" s="65"/>
      <c r="N300" s="67">
        <f>IF(J300=0,0,K300/J300)</f>
        <v>129</v>
      </c>
      <c r="O300" s="65">
        <v>50</v>
      </c>
      <c r="P300" s="65">
        <f t="shared" si="60"/>
        <v>21</v>
      </c>
      <c r="Q300" s="65">
        <f t="shared" si="60"/>
        <v>1</v>
      </c>
      <c r="R300" s="65">
        <f t="shared" si="60"/>
        <v>39835</v>
      </c>
      <c r="S300" s="66"/>
    </row>
    <row r="301" spans="1:20" ht="17.25" thickBot="1">
      <c r="A301" s="69">
        <v>42772</v>
      </c>
      <c r="B301" s="70">
        <v>21</v>
      </c>
      <c r="C301" s="166" t="s">
        <v>359</v>
      </c>
      <c r="D301" s="166"/>
      <c r="E301" s="166"/>
      <c r="F301" s="102">
        <v>78</v>
      </c>
      <c r="G301" s="71" t="s">
        <v>705</v>
      </c>
      <c r="H301" s="70">
        <v>11</v>
      </c>
      <c r="I301" s="70">
        <v>1</v>
      </c>
      <c r="J301" s="70">
        <v>0</v>
      </c>
      <c r="K301" s="70">
        <v>0</v>
      </c>
      <c r="L301" s="70"/>
      <c r="M301" s="70"/>
      <c r="N301" s="74">
        <f>IF(J301=0,0,K301/J301)</f>
        <v>0</v>
      </c>
      <c r="O301" s="70">
        <v>0</v>
      </c>
      <c r="P301" s="70">
        <f t="shared" si="60"/>
        <v>21</v>
      </c>
      <c r="Q301" s="70">
        <f t="shared" si="60"/>
        <v>1</v>
      </c>
      <c r="R301" s="70">
        <f t="shared" si="60"/>
        <v>39835</v>
      </c>
      <c r="S301" s="75"/>
    </row>
    <row r="302" spans="1:20" ht="17.25" thickTop="1">
      <c r="A302" s="140">
        <v>42779</v>
      </c>
      <c r="B302" s="141">
        <v>1</v>
      </c>
      <c r="C302" s="142" t="s">
        <v>29</v>
      </c>
      <c r="D302" s="142"/>
      <c r="E302" s="142"/>
      <c r="F302" s="141">
        <v>111</v>
      </c>
      <c r="G302" s="142" t="s">
        <v>695</v>
      </c>
      <c r="H302" s="141">
        <v>12</v>
      </c>
      <c r="I302" s="141">
        <v>11</v>
      </c>
      <c r="J302" s="141">
        <v>16</v>
      </c>
      <c r="K302" s="167">
        <v>2160</v>
      </c>
      <c r="L302" s="167"/>
      <c r="M302" s="167"/>
      <c r="N302" s="143">
        <f t="shared" ref="N302:N304" si="66">IF(J302=0,0,K302/J302)</f>
        <v>135</v>
      </c>
      <c r="O302" s="141">
        <v>293</v>
      </c>
      <c r="P302" s="141">
        <f>COUNTA(C302:C326)</f>
        <v>25</v>
      </c>
      <c r="Q302" s="141">
        <v>2</v>
      </c>
      <c r="R302" s="141">
        <f>SUM(K302:K326)</f>
        <v>49095</v>
      </c>
      <c r="S302" s="142"/>
    </row>
    <row r="303" spans="1:20">
      <c r="A303" s="140">
        <v>42779</v>
      </c>
      <c r="B303" s="141">
        <v>2</v>
      </c>
      <c r="C303" s="150" t="s">
        <v>934</v>
      </c>
      <c r="D303" s="150"/>
      <c r="E303" s="150"/>
      <c r="F303" s="151">
        <v>94</v>
      </c>
      <c r="G303" s="150" t="s">
        <v>686</v>
      </c>
      <c r="H303" s="141">
        <v>12</v>
      </c>
      <c r="I303" s="141">
        <v>1</v>
      </c>
      <c r="J303" s="141">
        <v>16</v>
      </c>
      <c r="K303" s="167">
        <v>2126</v>
      </c>
      <c r="L303" s="167"/>
      <c r="M303" s="167"/>
      <c r="N303" s="143">
        <f t="shared" si="66"/>
        <v>132.875</v>
      </c>
      <c r="O303" s="141">
        <v>319</v>
      </c>
      <c r="P303" s="141">
        <f t="shared" ref="P303:R326" si="67">P$302</f>
        <v>25</v>
      </c>
      <c r="Q303" s="141">
        <f t="shared" si="67"/>
        <v>2</v>
      </c>
      <c r="R303" s="141">
        <f t="shared" si="67"/>
        <v>49095</v>
      </c>
      <c r="S303" s="142"/>
    </row>
    <row r="304" spans="1:20">
      <c r="A304" s="140">
        <v>42779</v>
      </c>
      <c r="B304" s="141">
        <v>3</v>
      </c>
      <c r="C304" s="144" t="s">
        <v>27</v>
      </c>
      <c r="D304" s="144"/>
      <c r="E304" s="144"/>
      <c r="F304" s="145">
        <v>92</v>
      </c>
      <c r="G304" s="146" t="s">
        <v>695</v>
      </c>
      <c r="H304" s="141">
        <v>12</v>
      </c>
      <c r="I304" s="141">
        <v>11</v>
      </c>
      <c r="J304" s="141">
        <v>16</v>
      </c>
      <c r="K304" s="167">
        <v>2100</v>
      </c>
      <c r="L304" s="167"/>
      <c r="M304" s="167"/>
      <c r="N304" s="143">
        <f t="shared" si="66"/>
        <v>131.25</v>
      </c>
      <c r="O304" s="141">
        <v>6</v>
      </c>
      <c r="P304" s="141">
        <f>P$302</f>
        <v>25</v>
      </c>
      <c r="Q304" s="141">
        <f t="shared" ref="Q304:R304" si="68">Q$302</f>
        <v>2</v>
      </c>
      <c r="R304" s="141">
        <f t="shared" si="68"/>
        <v>49095</v>
      </c>
      <c r="S304" s="147"/>
      <c r="T304" s="82"/>
    </row>
    <row r="305" spans="1:19">
      <c r="A305" s="140">
        <v>42779</v>
      </c>
      <c r="B305" s="141">
        <v>4</v>
      </c>
      <c r="C305" s="144" t="s">
        <v>349</v>
      </c>
      <c r="D305" s="144"/>
      <c r="E305" s="144"/>
      <c r="F305" s="148">
        <v>92</v>
      </c>
      <c r="G305" s="149" t="s">
        <v>343</v>
      </c>
      <c r="H305" s="141">
        <v>12</v>
      </c>
      <c r="I305" s="141">
        <v>6</v>
      </c>
      <c r="J305" s="141">
        <v>16</v>
      </c>
      <c r="K305" s="167">
        <v>2160</v>
      </c>
      <c r="L305" s="167"/>
      <c r="M305" s="167"/>
      <c r="N305" s="143">
        <f t="shared" ref="N305:N315" si="69">IF(J305=0,0,K305/J305)</f>
        <v>135</v>
      </c>
      <c r="O305" s="141">
        <v>166</v>
      </c>
      <c r="P305" s="141">
        <f t="shared" si="67"/>
        <v>25</v>
      </c>
      <c r="Q305" s="141">
        <f t="shared" si="67"/>
        <v>2</v>
      </c>
      <c r="R305" s="141">
        <f t="shared" si="67"/>
        <v>49095</v>
      </c>
      <c r="S305" s="142"/>
    </row>
    <row r="306" spans="1:19">
      <c r="A306" s="140">
        <v>42779</v>
      </c>
      <c r="B306" s="141">
        <v>5</v>
      </c>
      <c r="C306" s="142" t="s">
        <v>37</v>
      </c>
      <c r="D306" s="142"/>
      <c r="E306" s="142"/>
      <c r="F306" s="141">
        <v>89</v>
      </c>
      <c r="G306" s="142" t="s">
        <v>670</v>
      </c>
      <c r="H306" s="141">
        <v>12</v>
      </c>
      <c r="I306" s="141">
        <v>12</v>
      </c>
      <c r="J306" s="141">
        <v>16</v>
      </c>
      <c r="K306" s="167">
        <v>2117</v>
      </c>
      <c r="L306" s="167"/>
      <c r="M306" s="167"/>
      <c r="N306" s="143">
        <f t="shared" si="69"/>
        <v>132.3125</v>
      </c>
      <c r="O306" s="141">
        <v>339</v>
      </c>
      <c r="P306" s="141">
        <f t="shared" si="67"/>
        <v>25</v>
      </c>
      <c r="Q306" s="141">
        <f t="shared" si="67"/>
        <v>2</v>
      </c>
      <c r="R306" s="141">
        <f t="shared" si="67"/>
        <v>49095</v>
      </c>
      <c r="S306" s="142"/>
    </row>
    <row r="307" spans="1:19">
      <c r="A307" s="140">
        <v>42779</v>
      </c>
      <c r="B307" s="141">
        <v>6</v>
      </c>
      <c r="C307" s="152" t="s">
        <v>367</v>
      </c>
      <c r="D307" s="152"/>
      <c r="E307" s="152"/>
      <c r="F307" s="168">
        <v>88</v>
      </c>
      <c r="G307" s="152" t="s">
        <v>705</v>
      </c>
      <c r="H307" s="141">
        <v>12</v>
      </c>
      <c r="I307" s="141">
        <v>1</v>
      </c>
      <c r="J307" s="141">
        <v>6</v>
      </c>
      <c r="K307" s="167">
        <v>800</v>
      </c>
      <c r="L307" s="167"/>
      <c r="M307" s="167"/>
      <c r="N307" s="143">
        <f>IF(J307=0,0,K307/J307)</f>
        <v>133.33333333333334</v>
      </c>
      <c r="O307" s="141">
        <v>0</v>
      </c>
      <c r="P307" s="141">
        <f t="shared" si="67"/>
        <v>25</v>
      </c>
      <c r="Q307" s="141">
        <f t="shared" si="67"/>
        <v>2</v>
      </c>
      <c r="R307" s="141">
        <f t="shared" si="67"/>
        <v>49095</v>
      </c>
      <c r="S307" s="142"/>
    </row>
    <row r="308" spans="1:19">
      <c r="A308" s="140">
        <v>42779</v>
      </c>
      <c r="B308" s="141">
        <v>7</v>
      </c>
      <c r="C308" s="142" t="s">
        <v>362</v>
      </c>
      <c r="D308" s="142"/>
      <c r="E308" s="142"/>
      <c r="F308" s="141">
        <v>84</v>
      </c>
      <c r="G308" s="142" t="s">
        <v>686</v>
      </c>
      <c r="H308" s="141">
        <v>12</v>
      </c>
      <c r="I308" s="141">
        <v>2</v>
      </c>
      <c r="J308" s="141">
        <v>15</v>
      </c>
      <c r="K308" s="167">
        <v>1956</v>
      </c>
      <c r="L308" s="167"/>
      <c r="M308" s="167"/>
      <c r="N308" s="143">
        <f t="shared" si="69"/>
        <v>130.4</v>
      </c>
      <c r="O308" s="141">
        <v>99</v>
      </c>
      <c r="P308" s="141">
        <f t="shared" si="67"/>
        <v>25</v>
      </c>
      <c r="Q308" s="141">
        <f t="shared" si="67"/>
        <v>2</v>
      </c>
      <c r="R308" s="141">
        <f t="shared" si="67"/>
        <v>49095</v>
      </c>
      <c r="S308" s="142"/>
    </row>
    <row r="309" spans="1:19">
      <c r="A309" s="140">
        <v>42779</v>
      </c>
      <c r="B309" s="141">
        <v>8</v>
      </c>
      <c r="C309" s="142" t="s">
        <v>9</v>
      </c>
      <c r="D309" s="142"/>
      <c r="E309" s="142"/>
      <c r="F309" s="141">
        <v>84</v>
      </c>
      <c r="G309" s="142" t="s">
        <v>706</v>
      </c>
      <c r="H309" s="141">
        <v>12</v>
      </c>
      <c r="I309" s="141">
        <v>12</v>
      </c>
      <c r="J309" s="141">
        <v>16</v>
      </c>
      <c r="K309" s="167">
        <v>2138</v>
      </c>
      <c r="L309" s="167"/>
      <c r="M309" s="167"/>
      <c r="N309" s="143">
        <f t="shared" si="69"/>
        <v>133.625</v>
      </c>
      <c r="O309" s="141">
        <v>366</v>
      </c>
      <c r="P309" s="141">
        <f t="shared" si="67"/>
        <v>25</v>
      </c>
      <c r="Q309" s="141">
        <f t="shared" si="67"/>
        <v>2</v>
      </c>
      <c r="R309" s="141">
        <f t="shared" si="67"/>
        <v>49095</v>
      </c>
      <c r="S309" s="142"/>
    </row>
    <row r="310" spans="1:19">
      <c r="A310" s="140">
        <v>42779</v>
      </c>
      <c r="B310" s="141">
        <v>9</v>
      </c>
      <c r="C310" s="142" t="s">
        <v>36</v>
      </c>
      <c r="D310" s="142"/>
      <c r="E310" s="142"/>
      <c r="F310" s="141">
        <v>79</v>
      </c>
      <c r="G310" s="142" t="s">
        <v>675</v>
      </c>
      <c r="H310" s="141">
        <v>12</v>
      </c>
      <c r="I310" s="141">
        <v>12</v>
      </c>
      <c r="J310" s="141">
        <v>16</v>
      </c>
      <c r="K310" s="167">
        <v>2107</v>
      </c>
      <c r="L310" s="167"/>
      <c r="M310" s="167"/>
      <c r="N310" s="143">
        <f t="shared" si="69"/>
        <v>131.6875</v>
      </c>
      <c r="O310" s="141">
        <v>144</v>
      </c>
      <c r="P310" s="141">
        <f t="shared" si="67"/>
        <v>25</v>
      </c>
      <c r="Q310" s="141">
        <f t="shared" si="67"/>
        <v>2</v>
      </c>
      <c r="R310" s="141">
        <f t="shared" si="67"/>
        <v>49095</v>
      </c>
      <c r="S310" s="142"/>
    </row>
    <row r="311" spans="1:19">
      <c r="A311" s="140">
        <v>42779</v>
      </c>
      <c r="B311" s="141">
        <v>10</v>
      </c>
      <c r="C311" s="142" t="s">
        <v>363</v>
      </c>
      <c r="D311" s="142"/>
      <c r="E311" s="142"/>
      <c r="F311" s="141">
        <v>79</v>
      </c>
      <c r="G311" s="142" t="s">
        <v>670</v>
      </c>
      <c r="H311" s="141">
        <v>12</v>
      </c>
      <c r="I311" s="141">
        <v>2</v>
      </c>
      <c r="J311" s="141">
        <v>16</v>
      </c>
      <c r="K311" s="167">
        <v>2142</v>
      </c>
      <c r="L311" s="167"/>
      <c r="M311" s="167"/>
      <c r="N311" s="143">
        <f t="shared" si="69"/>
        <v>133.875</v>
      </c>
      <c r="O311" s="141">
        <v>455</v>
      </c>
      <c r="P311" s="141">
        <f t="shared" si="67"/>
        <v>25</v>
      </c>
      <c r="Q311" s="141">
        <f t="shared" si="67"/>
        <v>2</v>
      </c>
      <c r="R311" s="141">
        <f t="shared" si="67"/>
        <v>49095</v>
      </c>
      <c r="S311" s="142"/>
    </row>
    <row r="312" spans="1:19">
      <c r="A312" s="140">
        <v>42779</v>
      </c>
      <c r="B312" s="141">
        <v>11</v>
      </c>
      <c r="C312" s="142" t="s">
        <v>364</v>
      </c>
      <c r="D312" s="142"/>
      <c r="E312" s="142"/>
      <c r="F312" s="141">
        <v>78</v>
      </c>
      <c r="G312" s="142" t="s">
        <v>670</v>
      </c>
      <c r="H312" s="141">
        <v>12</v>
      </c>
      <c r="I312" s="141">
        <v>10</v>
      </c>
      <c r="J312" s="141">
        <v>16</v>
      </c>
      <c r="K312" s="167">
        <v>2160</v>
      </c>
      <c r="L312" s="167"/>
      <c r="M312" s="167"/>
      <c r="N312" s="143">
        <f t="shared" si="69"/>
        <v>135</v>
      </c>
      <c r="O312" s="141">
        <v>2129</v>
      </c>
      <c r="P312" s="141">
        <f t="shared" si="67"/>
        <v>25</v>
      </c>
      <c r="Q312" s="141">
        <f t="shared" si="67"/>
        <v>2</v>
      </c>
      <c r="R312" s="141">
        <f t="shared" si="67"/>
        <v>49095</v>
      </c>
      <c r="S312" s="142"/>
    </row>
    <row r="313" spans="1:19">
      <c r="A313" s="140">
        <v>42779</v>
      </c>
      <c r="B313" s="141">
        <v>12</v>
      </c>
      <c r="C313" s="169" t="s">
        <v>351</v>
      </c>
      <c r="D313" s="169"/>
      <c r="E313" s="169"/>
      <c r="F313" s="170">
        <v>76</v>
      </c>
      <c r="G313" s="169" t="s">
        <v>675</v>
      </c>
      <c r="H313" s="141">
        <v>12</v>
      </c>
      <c r="I313" s="141">
        <v>5</v>
      </c>
      <c r="J313" s="141">
        <v>15</v>
      </c>
      <c r="K313" s="167">
        <v>2010</v>
      </c>
      <c r="L313" s="167"/>
      <c r="M313" s="167"/>
      <c r="N313" s="143">
        <f t="shared" si="69"/>
        <v>134</v>
      </c>
      <c r="O313" s="141">
        <v>104</v>
      </c>
      <c r="P313" s="141">
        <f t="shared" si="67"/>
        <v>25</v>
      </c>
      <c r="Q313" s="141">
        <f t="shared" si="67"/>
        <v>2</v>
      </c>
      <c r="R313" s="141">
        <f t="shared" si="67"/>
        <v>49095</v>
      </c>
      <c r="S313" s="142"/>
    </row>
    <row r="314" spans="1:19">
      <c r="A314" s="140">
        <v>42779</v>
      </c>
      <c r="B314" s="141">
        <v>13</v>
      </c>
      <c r="C314" s="142" t="s">
        <v>722</v>
      </c>
      <c r="D314" s="142"/>
      <c r="E314" s="142"/>
      <c r="F314" s="141">
        <v>76</v>
      </c>
      <c r="G314" s="142" t="s">
        <v>691</v>
      </c>
      <c r="H314" s="141">
        <v>12</v>
      </c>
      <c r="I314" s="141">
        <v>12</v>
      </c>
      <c r="J314" s="141">
        <v>16</v>
      </c>
      <c r="K314" s="167">
        <v>2134</v>
      </c>
      <c r="L314" s="167"/>
      <c r="M314" s="167"/>
      <c r="N314" s="143">
        <f t="shared" si="69"/>
        <v>133.375</v>
      </c>
      <c r="O314" s="141">
        <v>58</v>
      </c>
      <c r="P314" s="141">
        <f t="shared" si="67"/>
        <v>25</v>
      </c>
      <c r="Q314" s="141">
        <f t="shared" si="67"/>
        <v>2</v>
      </c>
      <c r="R314" s="141">
        <f t="shared" si="67"/>
        <v>49095</v>
      </c>
      <c r="S314" s="142"/>
    </row>
    <row r="315" spans="1:19">
      <c r="A315" s="140">
        <v>42779</v>
      </c>
      <c r="B315" s="141">
        <v>14</v>
      </c>
      <c r="C315" s="150" t="s">
        <v>365</v>
      </c>
      <c r="D315" s="150"/>
      <c r="E315" s="150"/>
      <c r="F315" s="151">
        <v>76</v>
      </c>
      <c r="G315" s="150" t="s">
        <v>686</v>
      </c>
      <c r="H315" s="141">
        <v>12</v>
      </c>
      <c r="I315" s="141">
        <v>1</v>
      </c>
      <c r="J315" s="141">
        <v>15</v>
      </c>
      <c r="K315" s="167">
        <v>1975</v>
      </c>
      <c r="L315" s="167"/>
      <c r="M315" s="167"/>
      <c r="N315" s="143">
        <f t="shared" si="69"/>
        <v>131.66666666666666</v>
      </c>
      <c r="O315" s="141">
        <v>82</v>
      </c>
      <c r="P315" s="141">
        <f t="shared" si="67"/>
        <v>25</v>
      </c>
      <c r="Q315" s="141">
        <f t="shared" si="67"/>
        <v>2</v>
      </c>
      <c r="R315" s="141">
        <f t="shared" si="67"/>
        <v>49095</v>
      </c>
      <c r="S315" s="142"/>
    </row>
    <row r="316" spans="1:19">
      <c r="A316" s="140">
        <v>42779</v>
      </c>
      <c r="B316" s="141">
        <v>15</v>
      </c>
      <c r="C316" s="142" t="s">
        <v>33</v>
      </c>
      <c r="D316" s="142"/>
      <c r="E316" s="142"/>
      <c r="F316" s="141">
        <v>72</v>
      </c>
      <c r="G316" s="142" t="s">
        <v>670</v>
      </c>
      <c r="H316" s="141">
        <v>12</v>
      </c>
      <c r="I316" s="141">
        <v>12</v>
      </c>
      <c r="J316" s="141">
        <v>16</v>
      </c>
      <c r="K316" s="167">
        <v>2160</v>
      </c>
      <c r="L316" s="167"/>
      <c r="M316" s="167"/>
      <c r="N316" s="143">
        <f>IF(J316=0,0,K316/J316)</f>
        <v>135</v>
      </c>
      <c r="O316" s="141">
        <v>104</v>
      </c>
      <c r="P316" s="141">
        <f t="shared" si="67"/>
        <v>25</v>
      </c>
      <c r="Q316" s="141">
        <f t="shared" si="67"/>
        <v>2</v>
      </c>
      <c r="R316" s="141">
        <f t="shared" si="67"/>
        <v>49095</v>
      </c>
      <c r="S316" s="142"/>
    </row>
    <row r="317" spans="1:19">
      <c r="A317" s="140">
        <v>42779</v>
      </c>
      <c r="B317" s="141">
        <v>16</v>
      </c>
      <c r="C317" s="142" t="s">
        <v>688</v>
      </c>
      <c r="D317" s="142"/>
      <c r="E317" s="142"/>
      <c r="F317" s="141">
        <v>70</v>
      </c>
      <c r="G317" s="142" t="s">
        <v>675</v>
      </c>
      <c r="H317" s="141">
        <v>12</v>
      </c>
      <c r="I317" s="141">
        <v>12</v>
      </c>
      <c r="J317" s="141">
        <v>16</v>
      </c>
      <c r="K317" s="167">
        <v>2123</v>
      </c>
      <c r="L317" s="167"/>
      <c r="M317" s="167"/>
      <c r="N317" s="143">
        <f t="shared" ref="N317" si="70">IF(J317=0,0,K317/J317)</f>
        <v>132.6875</v>
      </c>
      <c r="O317" s="141">
        <v>116</v>
      </c>
      <c r="P317" s="141">
        <f t="shared" si="67"/>
        <v>25</v>
      </c>
      <c r="Q317" s="141">
        <f t="shared" si="67"/>
        <v>2</v>
      </c>
      <c r="R317" s="141">
        <f t="shared" si="67"/>
        <v>49095</v>
      </c>
      <c r="S317" s="142"/>
    </row>
    <row r="318" spans="1:19">
      <c r="A318" s="140">
        <v>42779</v>
      </c>
      <c r="B318" s="141">
        <v>17</v>
      </c>
      <c r="C318" s="142" t="s">
        <v>355</v>
      </c>
      <c r="D318" s="142"/>
      <c r="E318" s="142"/>
      <c r="F318" s="141">
        <v>69</v>
      </c>
      <c r="G318" s="142" t="s">
        <v>670</v>
      </c>
      <c r="H318" s="141">
        <v>12</v>
      </c>
      <c r="I318" s="141">
        <v>3</v>
      </c>
      <c r="J318" s="141">
        <v>16</v>
      </c>
      <c r="K318" s="167">
        <v>2140</v>
      </c>
      <c r="L318" s="167"/>
      <c r="M318" s="167"/>
      <c r="N318" s="143">
        <f t="shared" ref="N318" si="71">IF(J318=0,0,K318/J318)</f>
        <v>133.75</v>
      </c>
      <c r="O318" s="141">
        <v>333</v>
      </c>
      <c r="P318" s="141">
        <f t="shared" si="67"/>
        <v>25</v>
      </c>
      <c r="Q318" s="141">
        <f t="shared" si="67"/>
        <v>2</v>
      </c>
      <c r="R318" s="141">
        <f t="shared" si="67"/>
        <v>49095</v>
      </c>
      <c r="S318" s="142"/>
    </row>
    <row r="319" spans="1:19">
      <c r="A319" s="140">
        <v>42779</v>
      </c>
      <c r="B319" s="141">
        <v>18</v>
      </c>
      <c r="C319" s="150" t="s">
        <v>935</v>
      </c>
      <c r="D319" s="150"/>
      <c r="E319" s="150"/>
      <c r="F319" s="151">
        <v>68</v>
      </c>
      <c r="G319" s="150" t="s">
        <v>686</v>
      </c>
      <c r="H319" s="141">
        <v>12</v>
      </c>
      <c r="I319" s="141">
        <v>1</v>
      </c>
      <c r="J319" s="141">
        <v>15</v>
      </c>
      <c r="K319" s="167">
        <v>1975</v>
      </c>
      <c r="L319" s="167"/>
      <c r="M319" s="167"/>
      <c r="N319" s="143">
        <f>IF(J319=0,0,K319/J319)</f>
        <v>131.66666666666666</v>
      </c>
      <c r="O319" s="141">
        <v>80</v>
      </c>
      <c r="P319" s="141">
        <f t="shared" si="67"/>
        <v>25</v>
      </c>
      <c r="Q319" s="141">
        <f t="shared" si="67"/>
        <v>2</v>
      </c>
      <c r="R319" s="141">
        <f t="shared" si="67"/>
        <v>49095</v>
      </c>
      <c r="S319" s="142"/>
    </row>
    <row r="320" spans="1:19">
      <c r="A320" s="140">
        <v>42779</v>
      </c>
      <c r="B320" s="141">
        <v>19</v>
      </c>
      <c r="C320" s="142" t="s">
        <v>41</v>
      </c>
      <c r="D320" s="142"/>
      <c r="E320" s="142"/>
      <c r="F320" s="141">
        <v>66</v>
      </c>
      <c r="G320" s="142" t="s">
        <v>686</v>
      </c>
      <c r="H320" s="141">
        <v>12</v>
      </c>
      <c r="I320" s="141">
        <v>12</v>
      </c>
      <c r="J320" s="141">
        <v>16</v>
      </c>
      <c r="K320" s="167">
        <v>2086</v>
      </c>
      <c r="L320" s="167"/>
      <c r="M320" s="167"/>
      <c r="N320" s="143">
        <f>IF(J320=0,0,K320/J320)</f>
        <v>130.375</v>
      </c>
      <c r="O320" s="141">
        <v>29</v>
      </c>
      <c r="P320" s="141">
        <f t="shared" si="67"/>
        <v>25</v>
      </c>
      <c r="Q320" s="141">
        <f t="shared" si="67"/>
        <v>2</v>
      </c>
      <c r="R320" s="141">
        <f t="shared" si="67"/>
        <v>49095</v>
      </c>
      <c r="S320" s="142"/>
    </row>
    <row r="321" spans="1:20">
      <c r="A321" s="140">
        <v>42779</v>
      </c>
      <c r="B321" s="141">
        <v>20</v>
      </c>
      <c r="C321" s="152" t="s">
        <v>366</v>
      </c>
      <c r="D321" s="152"/>
      <c r="E321" s="152"/>
      <c r="F321" s="168">
        <v>66</v>
      </c>
      <c r="G321" s="152" t="s">
        <v>705</v>
      </c>
      <c r="H321" s="141">
        <v>12</v>
      </c>
      <c r="I321" s="141">
        <v>1</v>
      </c>
      <c r="J321" s="141">
        <v>1</v>
      </c>
      <c r="K321" s="167">
        <v>130</v>
      </c>
      <c r="L321" s="167"/>
      <c r="M321" s="167"/>
      <c r="N321" s="143">
        <f>IF(J321=0,0,K321/J321)</f>
        <v>130</v>
      </c>
      <c r="O321" s="141">
        <v>0</v>
      </c>
      <c r="P321" s="141">
        <f t="shared" si="67"/>
        <v>25</v>
      </c>
      <c r="Q321" s="141">
        <f t="shared" si="67"/>
        <v>2</v>
      </c>
      <c r="R321" s="141">
        <f t="shared" si="67"/>
        <v>49095</v>
      </c>
      <c r="S321" s="142"/>
    </row>
    <row r="322" spans="1:20">
      <c r="A322" s="140">
        <v>42779</v>
      </c>
      <c r="B322" s="141">
        <v>21</v>
      </c>
      <c r="C322" s="142" t="s">
        <v>680</v>
      </c>
      <c r="D322" s="142"/>
      <c r="E322" s="142"/>
      <c r="F322" s="141">
        <v>65</v>
      </c>
      <c r="G322" s="142" t="s">
        <v>686</v>
      </c>
      <c r="H322" s="141">
        <v>12</v>
      </c>
      <c r="I322" s="141">
        <v>12</v>
      </c>
      <c r="J322" s="141">
        <v>15</v>
      </c>
      <c r="K322" s="167">
        <v>1996</v>
      </c>
      <c r="L322" s="167"/>
      <c r="M322" s="167"/>
      <c r="N322" s="143">
        <f t="shared" ref="N322" si="72">IF(J322=0,0,K322/J322)</f>
        <v>133.06666666666666</v>
      </c>
      <c r="O322" s="141">
        <v>13</v>
      </c>
      <c r="P322" s="141">
        <f t="shared" si="67"/>
        <v>25</v>
      </c>
      <c r="Q322" s="141">
        <f t="shared" si="67"/>
        <v>2</v>
      </c>
      <c r="R322" s="141">
        <f t="shared" si="67"/>
        <v>49095</v>
      </c>
      <c r="S322" s="142"/>
    </row>
    <row r="323" spans="1:20">
      <c r="A323" s="140">
        <v>42779</v>
      </c>
      <c r="B323" s="141">
        <v>22</v>
      </c>
      <c r="C323" s="149" t="s">
        <v>316</v>
      </c>
      <c r="D323" s="149"/>
      <c r="E323" s="149"/>
      <c r="F323" s="145">
        <v>65</v>
      </c>
      <c r="G323" s="146" t="s">
        <v>675</v>
      </c>
      <c r="H323" s="141">
        <v>12</v>
      </c>
      <c r="I323" s="141">
        <v>8</v>
      </c>
      <c r="J323" s="141">
        <v>16</v>
      </c>
      <c r="K323" s="167">
        <v>2126</v>
      </c>
      <c r="L323" s="167"/>
      <c r="M323" s="167"/>
      <c r="N323" s="143">
        <f>IF(J323=0,0,K323/J323)</f>
        <v>132.875</v>
      </c>
      <c r="O323" s="141">
        <v>143</v>
      </c>
      <c r="P323" s="141">
        <f t="shared" si="67"/>
        <v>25</v>
      </c>
      <c r="Q323" s="141">
        <f t="shared" si="67"/>
        <v>2</v>
      </c>
      <c r="R323" s="141">
        <f t="shared" si="67"/>
        <v>49095</v>
      </c>
      <c r="S323" s="142"/>
    </row>
    <row r="324" spans="1:20">
      <c r="A324" s="140">
        <v>42779</v>
      </c>
      <c r="B324" s="141">
        <v>23</v>
      </c>
      <c r="C324" s="142" t="s">
        <v>38</v>
      </c>
      <c r="D324" s="142"/>
      <c r="E324" s="142"/>
      <c r="F324" s="141">
        <v>63</v>
      </c>
      <c r="G324" s="142" t="s">
        <v>675</v>
      </c>
      <c r="H324" s="141">
        <v>12</v>
      </c>
      <c r="I324" s="141">
        <v>12</v>
      </c>
      <c r="J324" s="141">
        <v>15</v>
      </c>
      <c r="K324" s="167">
        <v>1994</v>
      </c>
      <c r="L324" s="167"/>
      <c r="M324" s="167"/>
      <c r="N324" s="143">
        <f>IF(J324=0,0,K324/J324)</f>
        <v>132.93333333333334</v>
      </c>
      <c r="O324" s="141">
        <v>84</v>
      </c>
      <c r="P324" s="141">
        <f t="shared" si="67"/>
        <v>25</v>
      </c>
      <c r="Q324" s="141">
        <f t="shared" si="67"/>
        <v>2</v>
      </c>
      <c r="R324" s="141">
        <f t="shared" si="67"/>
        <v>49095</v>
      </c>
      <c r="S324" s="142"/>
    </row>
    <row r="325" spans="1:20">
      <c r="A325" s="140">
        <v>42779</v>
      </c>
      <c r="B325" s="141">
        <v>24</v>
      </c>
      <c r="C325" s="169" t="s">
        <v>712</v>
      </c>
      <c r="D325" s="169"/>
      <c r="E325" s="169"/>
      <c r="F325" s="170">
        <v>61</v>
      </c>
      <c r="G325" s="169" t="s">
        <v>670</v>
      </c>
      <c r="H325" s="141">
        <v>12</v>
      </c>
      <c r="I325" s="141">
        <v>9</v>
      </c>
      <c r="J325" s="141">
        <v>16</v>
      </c>
      <c r="K325" s="167">
        <v>2160</v>
      </c>
      <c r="L325" s="167"/>
      <c r="M325" s="167"/>
      <c r="N325" s="143">
        <f>IF(J325=0,0,K325/J325)</f>
        <v>135</v>
      </c>
      <c r="O325" s="141">
        <v>289</v>
      </c>
      <c r="P325" s="141">
        <f t="shared" si="67"/>
        <v>25</v>
      </c>
      <c r="Q325" s="141">
        <f t="shared" si="67"/>
        <v>2</v>
      </c>
      <c r="R325" s="141">
        <f t="shared" si="67"/>
        <v>49095</v>
      </c>
      <c r="S325" s="142"/>
    </row>
    <row r="326" spans="1:20" ht="17.25" thickBot="1">
      <c r="A326" s="156">
        <v>42779</v>
      </c>
      <c r="B326" s="157">
        <v>25</v>
      </c>
      <c r="C326" s="162" t="s">
        <v>32</v>
      </c>
      <c r="D326" s="162"/>
      <c r="E326" s="162"/>
      <c r="F326" s="157">
        <v>60</v>
      </c>
      <c r="G326" s="162" t="s">
        <v>691</v>
      </c>
      <c r="H326" s="157">
        <v>12</v>
      </c>
      <c r="I326" s="157">
        <v>12</v>
      </c>
      <c r="J326" s="157">
        <v>16</v>
      </c>
      <c r="K326" s="171">
        <v>2120</v>
      </c>
      <c r="L326" s="171"/>
      <c r="M326" s="171"/>
      <c r="N326" s="161">
        <f>IF(J326=0,0,K326/J326)</f>
        <v>132.5</v>
      </c>
      <c r="O326" s="157">
        <v>62</v>
      </c>
      <c r="P326" s="157">
        <f t="shared" si="67"/>
        <v>25</v>
      </c>
      <c r="Q326" s="157">
        <f t="shared" si="67"/>
        <v>2</v>
      </c>
      <c r="R326" s="157">
        <f t="shared" si="67"/>
        <v>49095</v>
      </c>
      <c r="S326" s="162"/>
    </row>
    <row r="327" spans="1:20" ht="17.25" thickTop="1">
      <c r="A327" s="64">
        <v>42786</v>
      </c>
      <c r="B327" s="65">
        <v>1</v>
      </c>
      <c r="C327" s="66" t="s">
        <v>29</v>
      </c>
      <c r="D327" s="66"/>
      <c r="E327" s="66"/>
      <c r="F327" s="65">
        <v>112</v>
      </c>
      <c r="G327" s="66" t="s">
        <v>695</v>
      </c>
      <c r="H327" s="65">
        <v>13</v>
      </c>
      <c r="I327" s="65">
        <v>12</v>
      </c>
      <c r="J327" s="65">
        <v>16</v>
      </c>
      <c r="K327" s="137">
        <v>2160</v>
      </c>
      <c r="L327" s="137"/>
      <c r="M327" s="137"/>
      <c r="N327" s="67">
        <f t="shared" ref="N327:N333" si="73">IF(J327=0,0,K327/J327)</f>
        <v>135</v>
      </c>
      <c r="O327" s="65">
        <v>508</v>
      </c>
      <c r="P327" s="65">
        <f>COUNTA(C327:C355)</f>
        <v>29</v>
      </c>
      <c r="Q327" s="65">
        <v>1</v>
      </c>
      <c r="R327" s="65">
        <f>SUM(K327:K355)</f>
        <v>57794</v>
      </c>
      <c r="S327" s="66"/>
    </row>
    <row r="328" spans="1:20">
      <c r="A328" s="64">
        <f>A327</f>
        <v>42786</v>
      </c>
      <c r="B328" s="65">
        <f>B327+1</f>
        <v>2</v>
      </c>
      <c r="C328" s="172" t="s">
        <v>721</v>
      </c>
      <c r="D328" s="172"/>
      <c r="E328" s="172"/>
      <c r="F328" s="173">
        <v>95</v>
      </c>
      <c r="G328" s="172" t="s">
        <v>729</v>
      </c>
      <c r="H328" s="65">
        <v>13</v>
      </c>
      <c r="I328" s="65">
        <v>10</v>
      </c>
      <c r="J328" s="65">
        <v>16</v>
      </c>
      <c r="K328" s="137">
        <v>2160</v>
      </c>
      <c r="L328" s="137"/>
      <c r="M328" s="137"/>
      <c r="N328" s="67">
        <f>IF(J328=0,0,K328/J328)</f>
        <v>135</v>
      </c>
      <c r="O328" s="65">
        <v>332</v>
      </c>
      <c r="P328" s="65">
        <f>P327</f>
        <v>29</v>
      </c>
      <c r="Q328" s="65">
        <f t="shared" ref="Q328:R328" si="74">Q327</f>
        <v>1</v>
      </c>
      <c r="R328" s="65">
        <f t="shared" si="74"/>
        <v>57794</v>
      </c>
      <c r="S328" s="66"/>
    </row>
    <row r="329" spans="1:20">
      <c r="A329" s="64">
        <f t="shared" ref="A329:A340" si="75">A328</f>
        <v>42786</v>
      </c>
      <c r="B329" s="65">
        <f t="shared" ref="B329:B340" si="76">B328+1</f>
        <v>3</v>
      </c>
      <c r="C329" s="125" t="s">
        <v>370</v>
      </c>
      <c r="D329" s="125"/>
      <c r="E329" s="125"/>
      <c r="F329" s="137">
        <v>95</v>
      </c>
      <c r="G329" s="109" t="s">
        <v>727</v>
      </c>
      <c r="H329" s="65">
        <v>13</v>
      </c>
      <c r="I329" s="65">
        <v>2</v>
      </c>
      <c r="J329" s="65">
        <v>16</v>
      </c>
      <c r="K329" s="137">
        <v>2112</v>
      </c>
      <c r="L329" s="137"/>
      <c r="M329" s="137"/>
      <c r="N329" s="67">
        <f t="shared" si="73"/>
        <v>132</v>
      </c>
      <c r="O329" s="65">
        <v>240</v>
      </c>
      <c r="P329" s="65">
        <f t="shared" ref="P329:P355" si="77">P328</f>
        <v>29</v>
      </c>
      <c r="Q329" s="65">
        <f t="shared" ref="Q329:Q355" si="78">Q328</f>
        <v>1</v>
      </c>
      <c r="R329" s="65">
        <f t="shared" ref="R329:R355" si="79">R328</f>
        <v>57794</v>
      </c>
      <c r="S329" s="66"/>
    </row>
    <row r="330" spans="1:20">
      <c r="A330" s="64">
        <f t="shared" si="75"/>
        <v>42786</v>
      </c>
      <c r="B330" s="65">
        <f t="shared" si="76"/>
        <v>4</v>
      </c>
      <c r="C330" s="172" t="s">
        <v>354</v>
      </c>
      <c r="D330" s="172"/>
      <c r="E330" s="172"/>
      <c r="F330" s="173">
        <v>94</v>
      </c>
      <c r="G330" s="172" t="s">
        <v>670</v>
      </c>
      <c r="H330" s="65">
        <v>13</v>
      </c>
      <c r="I330" s="65">
        <v>8</v>
      </c>
      <c r="J330" s="65">
        <v>16</v>
      </c>
      <c r="K330" s="65">
        <v>2160</v>
      </c>
      <c r="L330" s="65"/>
      <c r="M330" s="65"/>
      <c r="N330" s="67">
        <f>IF(J330=0,0,K330/J330)</f>
        <v>135</v>
      </c>
      <c r="O330" s="65">
        <v>693</v>
      </c>
      <c r="P330" s="65">
        <f t="shared" si="77"/>
        <v>29</v>
      </c>
      <c r="Q330" s="65">
        <f t="shared" si="78"/>
        <v>1</v>
      </c>
      <c r="R330" s="65">
        <f t="shared" si="79"/>
        <v>57794</v>
      </c>
      <c r="S330" s="66"/>
    </row>
    <row r="331" spans="1:20">
      <c r="A331" s="64">
        <f t="shared" si="75"/>
        <v>42786</v>
      </c>
      <c r="B331" s="65">
        <f t="shared" si="76"/>
        <v>5</v>
      </c>
      <c r="C331" s="125" t="s">
        <v>349</v>
      </c>
      <c r="D331" s="125"/>
      <c r="E331" s="125"/>
      <c r="F331" s="137">
        <v>92</v>
      </c>
      <c r="G331" s="109" t="s">
        <v>343</v>
      </c>
      <c r="H331" s="65">
        <v>13</v>
      </c>
      <c r="I331" s="65">
        <v>7</v>
      </c>
      <c r="J331" s="65">
        <v>15</v>
      </c>
      <c r="K331" s="137">
        <v>2025</v>
      </c>
      <c r="L331" s="137"/>
      <c r="M331" s="137"/>
      <c r="N331" s="67">
        <f>IF(J331=0,0,K331/J331)</f>
        <v>135</v>
      </c>
      <c r="O331" s="65">
        <v>243</v>
      </c>
      <c r="P331" s="65">
        <f t="shared" si="77"/>
        <v>29</v>
      </c>
      <c r="Q331" s="65">
        <f t="shared" si="78"/>
        <v>1</v>
      </c>
      <c r="R331" s="65">
        <f t="shared" si="79"/>
        <v>57794</v>
      </c>
      <c r="S331" s="66"/>
    </row>
    <row r="332" spans="1:20">
      <c r="A332" s="64">
        <f t="shared" si="75"/>
        <v>42786</v>
      </c>
      <c r="B332" s="65">
        <f t="shared" si="76"/>
        <v>6</v>
      </c>
      <c r="C332" s="125" t="s">
        <v>27</v>
      </c>
      <c r="D332" s="125"/>
      <c r="E332" s="125"/>
      <c r="F332" s="110">
        <v>92</v>
      </c>
      <c r="G332" s="111" t="s">
        <v>695</v>
      </c>
      <c r="H332" s="65">
        <v>13</v>
      </c>
      <c r="I332" s="65">
        <v>12</v>
      </c>
      <c r="J332" s="65">
        <v>16</v>
      </c>
      <c r="K332" s="137">
        <v>2160</v>
      </c>
      <c r="L332" s="137"/>
      <c r="M332" s="137"/>
      <c r="N332" s="67">
        <f t="shared" si="73"/>
        <v>135</v>
      </c>
      <c r="O332" s="65">
        <v>17</v>
      </c>
      <c r="P332" s="65">
        <f t="shared" si="77"/>
        <v>29</v>
      </c>
      <c r="Q332" s="65">
        <f t="shared" si="78"/>
        <v>1</v>
      </c>
      <c r="R332" s="65">
        <f t="shared" si="79"/>
        <v>57794</v>
      </c>
      <c r="S332" s="94"/>
      <c r="T332" s="82"/>
    </row>
    <row r="333" spans="1:20">
      <c r="A333" s="64">
        <f t="shared" si="75"/>
        <v>42786</v>
      </c>
      <c r="B333" s="65">
        <f t="shared" si="76"/>
        <v>7</v>
      </c>
      <c r="C333" s="66" t="s">
        <v>37</v>
      </c>
      <c r="D333" s="66"/>
      <c r="E333" s="66"/>
      <c r="F333" s="65">
        <v>91</v>
      </c>
      <c r="G333" s="66" t="s">
        <v>670</v>
      </c>
      <c r="H333" s="65">
        <v>13</v>
      </c>
      <c r="I333" s="65">
        <v>13</v>
      </c>
      <c r="J333" s="65">
        <v>16</v>
      </c>
      <c r="K333" s="137">
        <v>2127</v>
      </c>
      <c r="L333" s="137"/>
      <c r="M333" s="137"/>
      <c r="N333" s="67">
        <f t="shared" si="73"/>
        <v>132.9375</v>
      </c>
      <c r="O333" s="65">
        <v>267</v>
      </c>
      <c r="P333" s="65">
        <f t="shared" si="77"/>
        <v>29</v>
      </c>
      <c r="Q333" s="65">
        <f t="shared" si="78"/>
        <v>1</v>
      </c>
      <c r="R333" s="65">
        <f t="shared" si="79"/>
        <v>57794</v>
      </c>
      <c r="S333" s="66"/>
    </row>
    <row r="334" spans="1:20">
      <c r="A334" s="64">
        <f t="shared" si="75"/>
        <v>42786</v>
      </c>
      <c r="B334" s="65">
        <f t="shared" si="76"/>
        <v>8</v>
      </c>
      <c r="C334" s="66" t="s">
        <v>9</v>
      </c>
      <c r="D334" s="66"/>
      <c r="E334" s="66"/>
      <c r="F334" s="65">
        <v>85</v>
      </c>
      <c r="G334" s="66" t="s">
        <v>706</v>
      </c>
      <c r="H334" s="65">
        <v>13</v>
      </c>
      <c r="I334" s="65">
        <v>13</v>
      </c>
      <c r="J334" s="65">
        <v>16</v>
      </c>
      <c r="K334" s="137">
        <v>2142</v>
      </c>
      <c r="L334" s="137"/>
      <c r="M334" s="137"/>
      <c r="N334" s="67">
        <f>IF(J334=0,0,K334/J334)</f>
        <v>133.875</v>
      </c>
      <c r="O334" s="65">
        <v>365</v>
      </c>
      <c r="P334" s="65">
        <f t="shared" si="77"/>
        <v>29</v>
      </c>
      <c r="Q334" s="65">
        <f t="shared" si="78"/>
        <v>1</v>
      </c>
      <c r="R334" s="65">
        <f t="shared" si="79"/>
        <v>57794</v>
      </c>
      <c r="S334" s="66"/>
    </row>
    <row r="335" spans="1:20">
      <c r="A335" s="64">
        <f t="shared" si="75"/>
        <v>42786</v>
      </c>
      <c r="B335" s="65">
        <f t="shared" si="76"/>
        <v>9</v>
      </c>
      <c r="C335" s="66" t="s">
        <v>358</v>
      </c>
      <c r="D335" s="66"/>
      <c r="E335" s="66"/>
      <c r="F335" s="65">
        <v>85</v>
      </c>
      <c r="G335" s="66" t="s">
        <v>686</v>
      </c>
      <c r="H335" s="65">
        <v>13</v>
      </c>
      <c r="I335" s="65">
        <v>3</v>
      </c>
      <c r="J335" s="65">
        <v>15</v>
      </c>
      <c r="K335" s="137">
        <v>1941</v>
      </c>
      <c r="L335" s="137"/>
      <c r="M335" s="137"/>
      <c r="N335" s="67">
        <f t="shared" ref="N335:N341" si="80">IF(J335=0,0,K335/J335)</f>
        <v>129.4</v>
      </c>
      <c r="O335" s="65">
        <v>77</v>
      </c>
      <c r="P335" s="65">
        <f t="shared" si="77"/>
        <v>29</v>
      </c>
      <c r="Q335" s="65">
        <f t="shared" si="78"/>
        <v>1</v>
      </c>
      <c r="R335" s="65">
        <f t="shared" si="79"/>
        <v>57794</v>
      </c>
      <c r="S335" s="66"/>
    </row>
    <row r="336" spans="1:20">
      <c r="A336" s="64">
        <f t="shared" si="75"/>
        <v>42786</v>
      </c>
      <c r="B336" s="65">
        <f t="shared" si="76"/>
        <v>10</v>
      </c>
      <c r="C336" s="174" t="s">
        <v>372</v>
      </c>
      <c r="D336" s="174"/>
      <c r="E336" s="174"/>
      <c r="F336" s="101">
        <v>80</v>
      </c>
      <c r="G336" s="98" t="s">
        <v>686</v>
      </c>
      <c r="H336" s="65">
        <v>13</v>
      </c>
      <c r="I336" s="65">
        <v>1</v>
      </c>
      <c r="J336" s="65">
        <v>5</v>
      </c>
      <c r="K336" s="137">
        <v>625</v>
      </c>
      <c r="L336" s="137"/>
      <c r="M336" s="137"/>
      <c r="N336" s="67">
        <f>IF(J336=0,0,K336/J336)</f>
        <v>125</v>
      </c>
      <c r="O336" s="65">
        <v>0</v>
      </c>
      <c r="P336" s="65">
        <f t="shared" si="77"/>
        <v>29</v>
      </c>
      <c r="Q336" s="65">
        <f t="shared" si="78"/>
        <v>1</v>
      </c>
      <c r="R336" s="65">
        <f t="shared" si="79"/>
        <v>57794</v>
      </c>
      <c r="S336" s="66"/>
    </row>
    <row r="337" spans="1:19">
      <c r="A337" s="64">
        <f t="shared" si="75"/>
        <v>42786</v>
      </c>
      <c r="B337" s="65">
        <f t="shared" si="76"/>
        <v>11</v>
      </c>
      <c r="C337" s="66" t="s">
        <v>348</v>
      </c>
      <c r="D337" s="66"/>
      <c r="E337" s="66"/>
      <c r="F337" s="65">
        <v>80</v>
      </c>
      <c r="G337" s="66" t="s">
        <v>670</v>
      </c>
      <c r="H337" s="65">
        <v>13</v>
      </c>
      <c r="I337" s="65">
        <v>11</v>
      </c>
      <c r="J337" s="65">
        <v>16</v>
      </c>
      <c r="K337" s="137">
        <v>2160</v>
      </c>
      <c r="L337" s="137"/>
      <c r="M337" s="137"/>
      <c r="N337" s="67">
        <f>IF(J337=0,0,K337/J337)</f>
        <v>135</v>
      </c>
      <c r="O337" s="65">
        <v>1902</v>
      </c>
      <c r="P337" s="65">
        <f t="shared" si="77"/>
        <v>29</v>
      </c>
      <c r="Q337" s="65">
        <f t="shared" si="78"/>
        <v>1</v>
      </c>
      <c r="R337" s="65">
        <f t="shared" si="79"/>
        <v>57794</v>
      </c>
      <c r="S337" s="66"/>
    </row>
    <row r="338" spans="1:19">
      <c r="A338" s="64">
        <f t="shared" si="75"/>
        <v>42786</v>
      </c>
      <c r="B338" s="65">
        <f t="shared" si="76"/>
        <v>12</v>
      </c>
      <c r="C338" s="66" t="s">
        <v>36</v>
      </c>
      <c r="D338" s="66"/>
      <c r="E338" s="66"/>
      <c r="F338" s="65">
        <v>80</v>
      </c>
      <c r="G338" s="66" t="s">
        <v>675</v>
      </c>
      <c r="H338" s="65">
        <v>13</v>
      </c>
      <c r="I338" s="65">
        <v>13</v>
      </c>
      <c r="J338" s="65">
        <v>16</v>
      </c>
      <c r="K338" s="137">
        <v>2107</v>
      </c>
      <c r="L338" s="137"/>
      <c r="M338" s="137"/>
      <c r="N338" s="67">
        <f t="shared" si="80"/>
        <v>131.6875</v>
      </c>
      <c r="O338" s="65">
        <v>162</v>
      </c>
      <c r="P338" s="65">
        <f t="shared" si="77"/>
        <v>29</v>
      </c>
      <c r="Q338" s="65">
        <f t="shared" si="78"/>
        <v>1</v>
      </c>
      <c r="R338" s="65">
        <f t="shared" si="79"/>
        <v>57794</v>
      </c>
      <c r="S338" s="66"/>
    </row>
    <row r="339" spans="1:19">
      <c r="A339" s="64">
        <f t="shared" si="75"/>
        <v>42786</v>
      </c>
      <c r="B339" s="65">
        <f t="shared" si="76"/>
        <v>13</v>
      </c>
      <c r="C339" s="66" t="s">
        <v>360</v>
      </c>
      <c r="D339" s="66"/>
      <c r="E339" s="66"/>
      <c r="F339" s="65">
        <v>80</v>
      </c>
      <c r="G339" s="66" t="s">
        <v>670</v>
      </c>
      <c r="H339" s="65">
        <v>13</v>
      </c>
      <c r="I339" s="65">
        <v>3</v>
      </c>
      <c r="J339" s="65">
        <v>15</v>
      </c>
      <c r="K339" s="137">
        <v>2005</v>
      </c>
      <c r="L339" s="137"/>
      <c r="M339" s="137"/>
      <c r="N339" s="67">
        <f t="shared" si="80"/>
        <v>133.66666666666666</v>
      </c>
      <c r="O339" s="65">
        <v>372</v>
      </c>
      <c r="P339" s="65">
        <f t="shared" si="77"/>
        <v>29</v>
      </c>
      <c r="Q339" s="65">
        <f t="shared" si="78"/>
        <v>1</v>
      </c>
      <c r="R339" s="65">
        <f t="shared" si="79"/>
        <v>57794</v>
      </c>
      <c r="S339" s="66"/>
    </row>
    <row r="340" spans="1:19">
      <c r="A340" s="64">
        <f t="shared" si="75"/>
        <v>42786</v>
      </c>
      <c r="B340" s="65">
        <f t="shared" si="76"/>
        <v>14</v>
      </c>
      <c r="C340" s="66" t="s">
        <v>724</v>
      </c>
      <c r="D340" s="66"/>
      <c r="E340" s="66"/>
      <c r="F340" s="65">
        <v>77</v>
      </c>
      <c r="G340" s="66" t="s">
        <v>691</v>
      </c>
      <c r="H340" s="65">
        <v>13</v>
      </c>
      <c r="I340" s="65">
        <v>13</v>
      </c>
      <c r="J340" s="65">
        <v>16</v>
      </c>
      <c r="K340" s="137">
        <v>2135</v>
      </c>
      <c r="L340" s="137"/>
      <c r="M340" s="137"/>
      <c r="N340" s="67">
        <f>IF(J340=0,0,K340/J340)</f>
        <v>133.4375</v>
      </c>
      <c r="O340" s="65">
        <v>91</v>
      </c>
      <c r="P340" s="65">
        <f t="shared" si="77"/>
        <v>29</v>
      </c>
      <c r="Q340" s="65">
        <f t="shared" si="78"/>
        <v>1</v>
      </c>
      <c r="R340" s="65">
        <f t="shared" si="79"/>
        <v>57794</v>
      </c>
      <c r="S340" s="66"/>
    </row>
    <row r="341" spans="1:19">
      <c r="A341" s="64">
        <f t="shared" ref="A341:A355" si="81">A340</f>
        <v>42786</v>
      </c>
      <c r="B341" s="65">
        <f t="shared" ref="B341:B355" si="82">B340+1</f>
        <v>15</v>
      </c>
      <c r="C341" s="125" t="s">
        <v>365</v>
      </c>
      <c r="D341" s="125"/>
      <c r="E341" s="125"/>
      <c r="F341" s="137">
        <v>77</v>
      </c>
      <c r="G341" s="66" t="s">
        <v>691</v>
      </c>
      <c r="H341" s="65">
        <v>13</v>
      </c>
      <c r="I341" s="65">
        <v>2</v>
      </c>
      <c r="J341" s="65">
        <v>16</v>
      </c>
      <c r="K341" s="137">
        <v>2103</v>
      </c>
      <c r="L341" s="137"/>
      <c r="M341" s="137"/>
      <c r="N341" s="67">
        <f t="shared" si="80"/>
        <v>131.4375</v>
      </c>
      <c r="O341" s="65">
        <v>158</v>
      </c>
      <c r="P341" s="65">
        <f t="shared" si="77"/>
        <v>29</v>
      </c>
      <c r="Q341" s="65">
        <f t="shared" si="78"/>
        <v>1</v>
      </c>
      <c r="R341" s="65">
        <f t="shared" si="79"/>
        <v>57794</v>
      </c>
      <c r="S341" s="66"/>
    </row>
    <row r="342" spans="1:19">
      <c r="A342" s="64">
        <f t="shared" si="81"/>
        <v>42786</v>
      </c>
      <c r="B342" s="65">
        <f t="shared" si="82"/>
        <v>16</v>
      </c>
      <c r="C342" s="172" t="s">
        <v>31</v>
      </c>
      <c r="D342" s="172"/>
      <c r="E342" s="172"/>
      <c r="F342" s="173">
        <v>75</v>
      </c>
      <c r="G342" s="172" t="s">
        <v>695</v>
      </c>
      <c r="H342" s="65">
        <v>13</v>
      </c>
      <c r="I342" s="65">
        <v>10</v>
      </c>
      <c r="J342" s="65">
        <v>16</v>
      </c>
      <c r="K342" s="65">
        <v>2160</v>
      </c>
      <c r="L342" s="65"/>
      <c r="M342" s="65"/>
      <c r="N342" s="67">
        <f>IF(J342=0,0,K342/J342)</f>
        <v>135</v>
      </c>
      <c r="O342" s="65">
        <v>786</v>
      </c>
      <c r="P342" s="65">
        <f t="shared" si="77"/>
        <v>29</v>
      </c>
      <c r="Q342" s="65">
        <f t="shared" si="78"/>
        <v>1</v>
      </c>
      <c r="R342" s="65">
        <f t="shared" si="79"/>
        <v>57794</v>
      </c>
      <c r="S342" s="66"/>
    </row>
    <row r="343" spans="1:19">
      <c r="A343" s="64">
        <f t="shared" si="81"/>
        <v>42786</v>
      </c>
      <c r="B343" s="65">
        <f t="shared" si="82"/>
        <v>17</v>
      </c>
      <c r="C343" s="172" t="s">
        <v>368</v>
      </c>
      <c r="D343" s="172"/>
      <c r="E343" s="172"/>
      <c r="F343" s="173">
        <v>75</v>
      </c>
      <c r="G343" s="172" t="s">
        <v>369</v>
      </c>
      <c r="H343" s="65">
        <v>13</v>
      </c>
      <c r="I343" s="65">
        <v>6</v>
      </c>
      <c r="J343" s="65">
        <v>16</v>
      </c>
      <c r="K343" s="65">
        <v>2136</v>
      </c>
      <c r="L343" s="65"/>
      <c r="M343" s="65"/>
      <c r="N343" s="67">
        <f t="shared" ref="N343" si="83">IF(J343=0,0,K343/J343)</f>
        <v>133.5</v>
      </c>
      <c r="O343" s="65">
        <v>220</v>
      </c>
      <c r="P343" s="65">
        <f t="shared" si="77"/>
        <v>29</v>
      </c>
      <c r="Q343" s="65">
        <f t="shared" si="78"/>
        <v>1</v>
      </c>
      <c r="R343" s="65">
        <f t="shared" si="79"/>
        <v>57794</v>
      </c>
      <c r="S343" s="66"/>
    </row>
    <row r="344" spans="1:19">
      <c r="A344" s="64">
        <f t="shared" si="81"/>
        <v>42786</v>
      </c>
      <c r="B344" s="65">
        <f t="shared" si="82"/>
        <v>18</v>
      </c>
      <c r="C344" s="66" t="s">
        <v>33</v>
      </c>
      <c r="D344" s="66"/>
      <c r="E344" s="66"/>
      <c r="F344" s="65">
        <v>73</v>
      </c>
      <c r="G344" s="66" t="s">
        <v>730</v>
      </c>
      <c r="H344" s="65">
        <v>13</v>
      </c>
      <c r="I344" s="65">
        <v>13</v>
      </c>
      <c r="J344" s="65">
        <v>16</v>
      </c>
      <c r="K344" s="137">
        <v>2154</v>
      </c>
      <c r="L344" s="137"/>
      <c r="M344" s="137"/>
      <c r="N344" s="67">
        <f>IF(J344=0,0,K344/J344)</f>
        <v>134.625</v>
      </c>
      <c r="O344" s="65">
        <v>48</v>
      </c>
      <c r="P344" s="65">
        <f t="shared" si="77"/>
        <v>29</v>
      </c>
      <c r="Q344" s="65">
        <f t="shared" si="78"/>
        <v>1</v>
      </c>
      <c r="R344" s="65">
        <f t="shared" si="79"/>
        <v>57794</v>
      </c>
      <c r="S344" s="66"/>
    </row>
    <row r="345" spans="1:19">
      <c r="A345" s="64">
        <f t="shared" si="81"/>
        <v>42786</v>
      </c>
      <c r="B345" s="65">
        <f t="shared" si="82"/>
        <v>19</v>
      </c>
      <c r="C345" s="66" t="s">
        <v>688</v>
      </c>
      <c r="D345" s="66"/>
      <c r="E345" s="66"/>
      <c r="F345" s="65">
        <v>71</v>
      </c>
      <c r="G345" s="66" t="s">
        <v>675</v>
      </c>
      <c r="H345" s="65">
        <v>13</v>
      </c>
      <c r="I345" s="65">
        <v>13</v>
      </c>
      <c r="J345" s="65">
        <v>15</v>
      </c>
      <c r="K345" s="137">
        <v>1979</v>
      </c>
      <c r="L345" s="137"/>
      <c r="M345" s="137"/>
      <c r="N345" s="67">
        <f t="shared" ref="N345:N346" si="84">IF(J345=0,0,K345/J345)</f>
        <v>131.93333333333334</v>
      </c>
      <c r="O345" s="65">
        <v>39</v>
      </c>
      <c r="P345" s="65">
        <f t="shared" si="77"/>
        <v>29</v>
      </c>
      <c r="Q345" s="65">
        <f t="shared" si="78"/>
        <v>1</v>
      </c>
      <c r="R345" s="65">
        <f t="shared" si="79"/>
        <v>57794</v>
      </c>
      <c r="S345" s="66"/>
    </row>
    <row r="346" spans="1:19">
      <c r="A346" s="64">
        <f t="shared" si="81"/>
        <v>42786</v>
      </c>
      <c r="B346" s="65">
        <f t="shared" si="82"/>
        <v>20</v>
      </c>
      <c r="C346" s="66" t="s">
        <v>355</v>
      </c>
      <c r="D346" s="66"/>
      <c r="E346" s="66"/>
      <c r="F346" s="65">
        <v>70</v>
      </c>
      <c r="G346" s="66" t="s">
        <v>695</v>
      </c>
      <c r="H346" s="65">
        <v>13</v>
      </c>
      <c r="I346" s="65">
        <v>4</v>
      </c>
      <c r="J346" s="65">
        <v>16</v>
      </c>
      <c r="K346" s="137">
        <v>2152</v>
      </c>
      <c r="L346" s="137"/>
      <c r="M346" s="137"/>
      <c r="N346" s="67">
        <f t="shared" si="84"/>
        <v>134.5</v>
      </c>
      <c r="O346" s="65">
        <v>818</v>
      </c>
      <c r="P346" s="65">
        <f t="shared" si="77"/>
        <v>29</v>
      </c>
      <c r="Q346" s="65">
        <f t="shared" si="78"/>
        <v>1</v>
      </c>
      <c r="R346" s="65">
        <f t="shared" si="79"/>
        <v>57794</v>
      </c>
      <c r="S346" s="66"/>
    </row>
    <row r="347" spans="1:19">
      <c r="A347" s="64">
        <f t="shared" si="81"/>
        <v>42786</v>
      </c>
      <c r="B347" s="65">
        <f t="shared" si="82"/>
        <v>21</v>
      </c>
      <c r="C347" s="95" t="s">
        <v>582</v>
      </c>
      <c r="D347" s="95"/>
      <c r="E347" s="95"/>
      <c r="F347" s="175">
        <v>69</v>
      </c>
      <c r="G347" s="165" t="s">
        <v>686</v>
      </c>
      <c r="H347" s="65">
        <v>13</v>
      </c>
      <c r="I347" s="65">
        <v>1</v>
      </c>
      <c r="J347" s="65">
        <v>16</v>
      </c>
      <c r="K347" s="137">
        <v>2146</v>
      </c>
      <c r="L347" s="137"/>
      <c r="M347" s="137"/>
      <c r="N347" s="67">
        <f>IF(J347=0,0,K347/J347)</f>
        <v>134.125</v>
      </c>
      <c r="O347" s="65">
        <v>68</v>
      </c>
      <c r="P347" s="65">
        <f t="shared" si="77"/>
        <v>29</v>
      </c>
      <c r="Q347" s="65">
        <f t="shared" si="78"/>
        <v>1</v>
      </c>
      <c r="R347" s="65">
        <f t="shared" si="79"/>
        <v>57794</v>
      </c>
      <c r="S347" s="66"/>
    </row>
    <row r="348" spans="1:19">
      <c r="A348" s="64">
        <f t="shared" si="81"/>
        <v>42786</v>
      </c>
      <c r="B348" s="65">
        <f t="shared" si="82"/>
        <v>22</v>
      </c>
      <c r="C348" s="125" t="s">
        <v>371</v>
      </c>
      <c r="D348" s="125"/>
      <c r="E348" s="125"/>
      <c r="F348" s="137">
        <v>69</v>
      </c>
      <c r="G348" s="109" t="s">
        <v>686</v>
      </c>
      <c r="H348" s="65">
        <v>13</v>
      </c>
      <c r="I348" s="65">
        <v>2</v>
      </c>
      <c r="J348" s="65">
        <v>15</v>
      </c>
      <c r="K348" s="137">
        <v>1982</v>
      </c>
      <c r="L348" s="137"/>
      <c r="M348" s="137"/>
      <c r="N348" s="67">
        <f>IF(J348=0,0,K348/J348)</f>
        <v>132.13333333333333</v>
      </c>
      <c r="O348" s="65">
        <v>129</v>
      </c>
      <c r="P348" s="65">
        <f t="shared" si="77"/>
        <v>29</v>
      </c>
      <c r="Q348" s="65">
        <f t="shared" si="78"/>
        <v>1</v>
      </c>
      <c r="R348" s="65">
        <f t="shared" si="79"/>
        <v>57794</v>
      </c>
      <c r="S348" s="66"/>
    </row>
    <row r="349" spans="1:19">
      <c r="A349" s="64">
        <f t="shared" si="81"/>
        <v>42786</v>
      </c>
      <c r="B349" s="65">
        <f t="shared" si="82"/>
        <v>23</v>
      </c>
      <c r="C349" s="66" t="s">
        <v>41</v>
      </c>
      <c r="D349" s="66"/>
      <c r="E349" s="66"/>
      <c r="F349" s="65">
        <v>67</v>
      </c>
      <c r="G349" s="66" t="s">
        <v>686</v>
      </c>
      <c r="H349" s="65">
        <v>13</v>
      </c>
      <c r="I349" s="65">
        <v>13</v>
      </c>
      <c r="J349" s="65">
        <v>15</v>
      </c>
      <c r="K349" s="137">
        <v>1969</v>
      </c>
      <c r="L349" s="137"/>
      <c r="M349" s="137"/>
      <c r="N349" s="67">
        <f>IF(J349=0,0,K349/J349)</f>
        <v>131.26666666666668</v>
      </c>
      <c r="O349" s="65">
        <v>27</v>
      </c>
      <c r="P349" s="65">
        <f t="shared" si="77"/>
        <v>29</v>
      </c>
      <c r="Q349" s="65">
        <f t="shared" si="78"/>
        <v>1</v>
      </c>
      <c r="R349" s="65">
        <f t="shared" si="79"/>
        <v>57794</v>
      </c>
      <c r="S349" s="66"/>
    </row>
    <row r="350" spans="1:19">
      <c r="A350" s="64">
        <f t="shared" si="81"/>
        <v>42786</v>
      </c>
      <c r="B350" s="65">
        <f t="shared" si="82"/>
        <v>24</v>
      </c>
      <c r="C350" s="109" t="s">
        <v>316</v>
      </c>
      <c r="D350" s="109"/>
      <c r="E350" s="109"/>
      <c r="F350" s="110">
        <v>66</v>
      </c>
      <c r="G350" s="111" t="s">
        <v>675</v>
      </c>
      <c r="H350" s="65">
        <v>13</v>
      </c>
      <c r="I350" s="65">
        <v>9</v>
      </c>
      <c r="J350" s="65">
        <v>16</v>
      </c>
      <c r="K350" s="137">
        <v>2136</v>
      </c>
      <c r="L350" s="137"/>
      <c r="M350" s="137"/>
      <c r="N350" s="67">
        <f>IF(J350=0,0,K350/J350)</f>
        <v>133.5</v>
      </c>
      <c r="O350" s="65">
        <v>173</v>
      </c>
      <c r="P350" s="65">
        <f t="shared" si="77"/>
        <v>29</v>
      </c>
      <c r="Q350" s="65">
        <f t="shared" si="78"/>
        <v>1</v>
      </c>
      <c r="R350" s="65">
        <f t="shared" si="79"/>
        <v>57794</v>
      </c>
      <c r="S350" s="66"/>
    </row>
    <row r="351" spans="1:19">
      <c r="A351" s="64">
        <f t="shared" si="81"/>
        <v>42786</v>
      </c>
      <c r="B351" s="65">
        <f t="shared" si="82"/>
        <v>25</v>
      </c>
      <c r="C351" s="128" t="s">
        <v>680</v>
      </c>
      <c r="D351" s="128"/>
      <c r="E351" s="128"/>
      <c r="F351" s="138">
        <v>65</v>
      </c>
      <c r="G351" s="128" t="s">
        <v>705</v>
      </c>
      <c r="H351" s="65">
        <v>13</v>
      </c>
      <c r="I351" s="65">
        <v>13</v>
      </c>
      <c r="J351" s="65">
        <v>9</v>
      </c>
      <c r="K351" s="137">
        <v>1153</v>
      </c>
      <c r="L351" s="137"/>
      <c r="M351" s="137"/>
      <c r="N351" s="67">
        <f t="shared" ref="N351" si="85">IF(J351=0,0,K351/J351)</f>
        <v>128.11111111111111</v>
      </c>
      <c r="O351" s="65">
        <v>3</v>
      </c>
      <c r="P351" s="65">
        <f t="shared" si="77"/>
        <v>29</v>
      </c>
      <c r="Q351" s="65">
        <f t="shared" si="78"/>
        <v>1</v>
      </c>
      <c r="R351" s="65">
        <f t="shared" si="79"/>
        <v>57794</v>
      </c>
      <c r="S351" s="66"/>
    </row>
    <row r="352" spans="1:19">
      <c r="A352" s="64">
        <f t="shared" si="81"/>
        <v>42786</v>
      </c>
      <c r="B352" s="65">
        <f t="shared" si="82"/>
        <v>26</v>
      </c>
      <c r="C352" s="128" t="s">
        <v>38</v>
      </c>
      <c r="D352" s="128"/>
      <c r="E352" s="128"/>
      <c r="F352" s="138">
        <v>64</v>
      </c>
      <c r="G352" s="128" t="s">
        <v>731</v>
      </c>
      <c r="H352" s="65">
        <v>13</v>
      </c>
      <c r="I352" s="65">
        <v>13</v>
      </c>
      <c r="J352" s="65">
        <v>14</v>
      </c>
      <c r="K352" s="137">
        <v>1842</v>
      </c>
      <c r="L352" s="137"/>
      <c r="M352" s="137"/>
      <c r="N352" s="67">
        <f>IF(J352=0,0,K352/J352)</f>
        <v>131.57142857142858</v>
      </c>
      <c r="O352" s="65">
        <v>77</v>
      </c>
      <c r="P352" s="65">
        <f t="shared" si="77"/>
        <v>29</v>
      </c>
      <c r="Q352" s="65">
        <f t="shared" si="78"/>
        <v>1</v>
      </c>
      <c r="R352" s="65">
        <f t="shared" si="79"/>
        <v>57794</v>
      </c>
      <c r="S352" s="66"/>
    </row>
    <row r="353" spans="1:20">
      <c r="A353" s="64">
        <f t="shared" si="81"/>
        <v>42786</v>
      </c>
      <c r="B353" s="65">
        <f t="shared" si="82"/>
        <v>27</v>
      </c>
      <c r="C353" s="174" t="s">
        <v>732</v>
      </c>
      <c r="D353" s="174"/>
      <c r="E353" s="174"/>
      <c r="F353" s="101">
        <v>63</v>
      </c>
      <c r="G353" s="98" t="s">
        <v>686</v>
      </c>
      <c r="H353" s="65">
        <v>13</v>
      </c>
      <c r="I353" s="65">
        <v>1</v>
      </c>
      <c r="J353" s="65">
        <v>12</v>
      </c>
      <c r="K353" s="137">
        <v>1574</v>
      </c>
      <c r="L353" s="137"/>
      <c r="M353" s="137"/>
      <c r="N353" s="67">
        <f>IF(J353=0,0,K353/J353)</f>
        <v>131.16666666666666</v>
      </c>
      <c r="O353" s="65">
        <v>67</v>
      </c>
      <c r="P353" s="65">
        <f t="shared" si="77"/>
        <v>29</v>
      </c>
      <c r="Q353" s="65">
        <f t="shared" si="78"/>
        <v>1</v>
      </c>
      <c r="R353" s="65">
        <f t="shared" si="79"/>
        <v>57794</v>
      </c>
      <c r="S353" s="66"/>
    </row>
    <row r="354" spans="1:20">
      <c r="A354" s="64">
        <f t="shared" si="81"/>
        <v>42786</v>
      </c>
      <c r="B354" s="65">
        <f t="shared" si="82"/>
        <v>28</v>
      </c>
      <c r="C354" s="66" t="s">
        <v>674</v>
      </c>
      <c r="D354" s="66"/>
      <c r="E354" s="66"/>
      <c r="F354" s="65">
        <v>62</v>
      </c>
      <c r="G354" s="66" t="s">
        <v>726</v>
      </c>
      <c r="H354" s="65">
        <v>13</v>
      </c>
      <c r="I354" s="65">
        <v>10</v>
      </c>
      <c r="J354" s="65">
        <v>16</v>
      </c>
      <c r="K354" s="137">
        <v>2160</v>
      </c>
      <c r="L354" s="137"/>
      <c r="M354" s="137"/>
      <c r="N354" s="67">
        <f>IF(J354=0,0,K354/J354)</f>
        <v>135</v>
      </c>
      <c r="O354" s="65">
        <v>180</v>
      </c>
      <c r="P354" s="65">
        <f t="shared" si="77"/>
        <v>29</v>
      </c>
      <c r="Q354" s="65">
        <f t="shared" si="78"/>
        <v>1</v>
      </c>
      <c r="R354" s="65">
        <f t="shared" si="79"/>
        <v>57794</v>
      </c>
      <c r="S354" s="66"/>
    </row>
    <row r="355" spans="1:20" ht="17.25" thickBot="1">
      <c r="A355" s="69">
        <f t="shared" si="81"/>
        <v>42786</v>
      </c>
      <c r="B355" s="70">
        <f t="shared" si="82"/>
        <v>29</v>
      </c>
      <c r="C355" s="75" t="s">
        <v>32</v>
      </c>
      <c r="D355" s="75"/>
      <c r="E355" s="75"/>
      <c r="F355" s="70">
        <v>60</v>
      </c>
      <c r="G355" s="75" t="s">
        <v>675</v>
      </c>
      <c r="H355" s="70">
        <v>13</v>
      </c>
      <c r="I355" s="70">
        <v>13</v>
      </c>
      <c r="J355" s="70">
        <v>16</v>
      </c>
      <c r="K355" s="176">
        <v>2129</v>
      </c>
      <c r="L355" s="176"/>
      <c r="M355" s="176"/>
      <c r="N355" s="74">
        <f>IF(J355=0,0,K355/J355)</f>
        <v>133.0625</v>
      </c>
      <c r="O355" s="70">
        <v>66</v>
      </c>
      <c r="P355" s="70">
        <f t="shared" si="77"/>
        <v>29</v>
      </c>
      <c r="Q355" s="70">
        <f t="shared" si="78"/>
        <v>1</v>
      </c>
      <c r="R355" s="70">
        <f t="shared" si="79"/>
        <v>57794</v>
      </c>
      <c r="S355" s="75"/>
    </row>
    <row r="356" spans="1:20" ht="17.25" thickTop="1">
      <c r="A356" s="140">
        <v>42793</v>
      </c>
      <c r="B356" s="141">
        <v>1</v>
      </c>
      <c r="C356" s="177" t="s">
        <v>733</v>
      </c>
      <c r="D356" s="177"/>
      <c r="E356" s="177"/>
      <c r="F356" s="178">
        <v>126</v>
      </c>
      <c r="G356" s="177" t="s">
        <v>695</v>
      </c>
      <c r="H356" s="141">
        <v>14</v>
      </c>
      <c r="I356" s="141">
        <v>6</v>
      </c>
      <c r="J356" s="141">
        <v>16</v>
      </c>
      <c r="K356" s="148">
        <v>2160</v>
      </c>
      <c r="L356" s="148"/>
      <c r="M356" s="148"/>
      <c r="N356" s="143">
        <f>IF(J356=0,0,K356/J356)</f>
        <v>135</v>
      </c>
      <c r="O356" s="141">
        <v>0</v>
      </c>
      <c r="P356" s="141">
        <f>COUNTA(C356:C385)</f>
        <v>30</v>
      </c>
      <c r="Q356" s="141">
        <v>2</v>
      </c>
      <c r="R356" s="141">
        <f>SUM(K356:K385)</f>
        <v>58904</v>
      </c>
      <c r="S356" s="142"/>
    </row>
    <row r="357" spans="1:20">
      <c r="A357" s="140">
        <f>A356</f>
        <v>42793</v>
      </c>
      <c r="B357" s="141">
        <f>B356+1</f>
        <v>2</v>
      </c>
      <c r="C357" s="142" t="s">
        <v>29</v>
      </c>
      <c r="D357" s="142"/>
      <c r="E357" s="142"/>
      <c r="F357" s="141">
        <v>112</v>
      </c>
      <c r="G357" s="142" t="s">
        <v>729</v>
      </c>
      <c r="H357" s="141">
        <v>14</v>
      </c>
      <c r="I357" s="141">
        <v>13</v>
      </c>
      <c r="J357" s="141">
        <v>16</v>
      </c>
      <c r="K357" s="148">
        <v>2160</v>
      </c>
      <c r="L357" s="148"/>
      <c r="M357" s="148"/>
      <c r="N357" s="143">
        <f t="shared" ref="N357:N385" si="86">IF(J357=0,0,K357/J357)</f>
        <v>135</v>
      </c>
      <c r="O357" s="141">
        <v>455</v>
      </c>
      <c r="P357" s="141">
        <f>P356</f>
        <v>30</v>
      </c>
      <c r="Q357" s="141">
        <f t="shared" ref="Q357:R357" si="87">Q356</f>
        <v>2</v>
      </c>
      <c r="R357" s="141">
        <f t="shared" si="87"/>
        <v>58904</v>
      </c>
      <c r="S357" s="142"/>
    </row>
    <row r="358" spans="1:20">
      <c r="A358" s="140">
        <f t="shared" ref="A358:A385" si="88">A357</f>
        <v>42793</v>
      </c>
      <c r="B358" s="141">
        <f t="shared" ref="B358:B385" si="89">B357+1</f>
        <v>3</v>
      </c>
      <c r="C358" s="144" t="s">
        <v>721</v>
      </c>
      <c r="D358" s="144"/>
      <c r="E358" s="144"/>
      <c r="F358" s="148">
        <v>95</v>
      </c>
      <c r="G358" s="149" t="s">
        <v>670</v>
      </c>
      <c r="H358" s="141">
        <v>14</v>
      </c>
      <c r="I358" s="141">
        <v>11</v>
      </c>
      <c r="J358" s="141">
        <v>15</v>
      </c>
      <c r="K358" s="148">
        <v>2025</v>
      </c>
      <c r="L358" s="148"/>
      <c r="M358" s="148"/>
      <c r="N358" s="143">
        <f t="shared" si="86"/>
        <v>135</v>
      </c>
      <c r="O358" s="141">
        <v>219</v>
      </c>
      <c r="P358" s="141">
        <f t="shared" ref="P358:P385" si="90">P357</f>
        <v>30</v>
      </c>
      <c r="Q358" s="141">
        <f t="shared" ref="Q358:Q385" si="91">Q357</f>
        <v>2</v>
      </c>
      <c r="R358" s="141">
        <f t="shared" ref="R358:R385" si="92">R357</f>
        <v>58904</v>
      </c>
      <c r="S358" s="142"/>
    </row>
    <row r="359" spans="1:20">
      <c r="A359" s="140">
        <f t="shared" si="88"/>
        <v>42793</v>
      </c>
      <c r="B359" s="141">
        <f t="shared" si="89"/>
        <v>4</v>
      </c>
      <c r="C359" s="144" t="s">
        <v>376</v>
      </c>
      <c r="D359" s="144"/>
      <c r="E359" s="144"/>
      <c r="F359" s="148">
        <v>96</v>
      </c>
      <c r="G359" s="149" t="s">
        <v>726</v>
      </c>
      <c r="H359" s="141">
        <v>14</v>
      </c>
      <c r="I359" s="141">
        <v>3</v>
      </c>
      <c r="J359" s="141">
        <v>16</v>
      </c>
      <c r="K359" s="148">
        <v>2112</v>
      </c>
      <c r="L359" s="148"/>
      <c r="M359" s="148"/>
      <c r="N359" s="143">
        <f t="shared" si="86"/>
        <v>132</v>
      </c>
      <c r="O359" s="141">
        <v>201</v>
      </c>
      <c r="P359" s="141">
        <f t="shared" si="90"/>
        <v>30</v>
      </c>
      <c r="Q359" s="141">
        <f t="shared" si="91"/>
        <v>2</v>
      </c>
      <c r="R359" s="141">
        <f t="shared" si="92"/>
        <v>58904</v>
      </c>
      <c r="S359" s="142"/>
    </row>
    <row r="360" spans="1:20">
      <c r="A360" s="140">
        <f t="shared" si="88"/>
        <v>42793</v>
      </c>
      <c r="B360" s="141">
        <f t="shared" si="89"/>
        <v>5</v>
      </c>
      <c r="C360" s="179" t="s">
        <v>30</v>
      </c>
      <c r="D360" s="179"/>
      <c r="E360" s="179"/>
      <c r="F360" s="148">
        <v>95</v>
      </c>
      <c r="G360" s="149" t="s">
        <v>670</v>
      </c>
      <c r="H360" s="141">
        <v>14</v>
      </c>
      <c r="I360" s="141">
        <v>9</v>
      </c>
      <c r="J360" s="141">
        <v>16</v>
      </c>
      <c r="K360" s="141">
        <v>2130</v>
      </c>
      <c r="L360" s="141"/>
      <c r="M360" s="141"/>
      <c r="N360" s="143">
        <f t="shared" si="86"/>
        <v>133.125</v>
      </c>
      <c r="O360" s="141">
        <v>138</v>
      </c>
      <c r="P360" s="141">
        <f t="shared" si="90"/>
        <v>30</v>
      </c>
      <c r="Q360" s="141">
        <f t="shared" si="91"/>
        <v>2</v>
      </c>
      <c r="R360" s="141">
        <f t="shared" si="92"/>
        <v>58904</v>
      </c>
      <c r="S360" s="142"/>
    </row>
    <row r="361" spans="1:20">
      <c r="A361" s="140">
        <f t="shared" si="88"/>
        <v>42793</v>
      </c>
      <c r="B361" s="141">
        <f t="shared" si="89"/>
        <v>6</v>
      </c>
      <c r="C361" s="144" t="s">
        <v>349</v>
      </c>
      <c r="D361" s="144"/>
      <c r="E361" s="144"/>
      <c r="F361" s="148">
        <v>93</v>
      </c>
      <c r="G361" s="146" t="s">
        <v>670</v>
      </c>
      <c r="H361" s="141">
        <v>14</v>
      </c>
      <c r="I361" s="141">
        <v>8</v>
      </c>
      <c r="J361" s="141">
        <v>16</v>
      </c>
      <c r="K361" s="148">
        <v>2160</v>
      </c>
      <c r="L361" s="148"/>
      <c r="M361" s="148"/>
      <c r="N361" s="143">
        <f t="shared" si="86"/>
        <v>135</v>
      </c>
      <c r="O361" s="141">
        <v>396</v>
      </c>
      <c r="P361" s="141">
        <f t="shared" si="90"/>
        <v>30</v>
      </c>
      <c r="Q361" s="141">
        <f t="shared" si="91"/>
        <v>2</v>
      </c>
      <c r="R361" s="141">
        <f t="shared" si="92"/>
        <v>58904</v>
      </c>
      <c r="S361" s="142"/>
    </row>
    <row r="362" spans="1:20">
      <c r="A362" s="140">
        <f t="shared" si="88"/>
        <v>42793</v>
      </c>
      <c r="B362" s="141">
        <f t="shared" si="89"/>
        <v>7</v>
      </c>
      <c r="C362" s="144" t="s">
        <v>27</v>
      </c>
      <c r="D362" s="144"/>
      <c r="E362" s="144"/>
      <c r="F362" s="145">
        <v>94</v>
      </c>
      <c r="G362" s="146" t="s">
        <v>670</v>
      </c>
      <c r="H362" s="141">
        <v>14</v>
      </c>
      <c r="I362" s="141">
        <v>13</v>
      </c>
      <c r="J362" s="141">
        <v>16</v>
      </c>
      <c r="K362" s="148">
        <v>2160</v>
      </c>
      <c r="L362" s="148"/>
      <c r="M362" s="148"/>
      <c r="N362" s="143">
        <f t="shared" si="86"/>
        <v>135</v>
      </c>
      <c r="O362" s="141">
        <v>89</v>
      </c>
      <c r="P362" s="141">
        <f t="shared" si="90"/>
        <v>30</v>
      </c>
      <c r="Q362" s="141">
        <f t="shared" si="91"/>
        <v>2</v>
      </c>
      <c r="R362" s="141">
        <f t="shared" si="92"/>
        <v>58904</v>
      </c>
      <c r="S362" s="147"/>
      <c r="T362" s="82"/>
    </row>
    <row r="363" spans="1:20">
      <c r="A363" s="140">
        <f t="shared" si="88"/>
        <v>42793</v>
      </c>
      <c r="B363" s="141">
        <f t="shared" si="89"/>
        <v>8</v>
      </c>
      <c r="C363" s="142" t="s">
        <v>37</v>
      </c>
      <c r="D363" s="142"/>
      <c r="E363" s="142"/>
      <c r="F363" s="141">
        <v>92</v>
      </c>
      <c r="G363" s="142" t="s">
        <v>670</v>
      </c>
      <c r="H363" s="141">
        <v>14</v>
      </c>
      <c r="I363" s="141">
        <v>14</v>
      </c>
      <c r="J363" s="141">
        <v>16</v>
      </c>
      <c r="K363" s="148">
        <v>2133</v>
      </c>
      <c r="L363" s="148"/>
      <c r="M363" s="148"/>
      <c r="N363" s="143">
        <f t="shared" si="86"/>
        <v>133.3125</v>
      </c>
      <c r="O363" s="141">
        <v>162</v>
      </c>
      <c r="P363" s="141">
        <f t="shared" si="90"/>
        <v>30</v>
      </c>
      <c r="Q363" s="141">
        <f t="shared" si="91"/>
        <v>2</v>
      </c>
      <c r="R363" s="141">
        <f t="shared" si="92"/>
        <v>58904</v>
      </c>
      <c r="S363" s="142"/>
    </row>
    <row r="364" spans="1:20">
      <c r="A364" s="140">
        <f t="shared" si="88"/>
        <v>42793</v>
      </c>
      <c r="B364" s="141">
        <f t="shared" si="89"/>
        <v>9</v>
      </c>
      <c r="C364" s="142" t="s">
        <v>9</v>
      </c>
      <c r="D364" s="142"/>
      <c r="E364" s="142"/>
      <c r="F364" s="141">
        <v>86</v>
      </c>
      <c r="G364" s="142" t="s">
        <v>720</v>
      </c>
      <c r="H364" s="141">
        <v>14</v>
      </c>
      <c r="I364" s="141">
        <v>14</v>
      </c>
      <c r="J364" s="141">
        <v>15</v>
      </c>
      <c r="K364" s="148">
        <v>2005</v>
      </c>
      <c r="L364" s="148"/>
      <c r="M364" s="148"/>
      <c r="N364" s="143">
        <f t="shared" si="86"/>
        <v>133.66666666666666</v>
      </c>
      <c r="O364" s="141">
        <v>313</v>
      </c>
      <c r="P364" s="141">
        <f t="shared" si="90"/>
        <v>30</v>
      </c>
      <c r="Q364" s="141">
        <f t="shared" si="91"/>
        <v>2</v>
      </c>
      <c r="R364" s="141">
        <f t="shared" si="92"/>
        <v>58904</v>
      </c>
      <c r="S364" s="142"/>
    </row>
    <row r="365" spans="1:20">
      <c r="A365" s="140">
        <f t="shared" si="88"/>
        <v>42793</v>
      </c>
      <c r="B365" s="141">
        <f t="shared" si="89"/>
        <v>10</v>
      </c>
      <c r="C365" s="142" t="s">
        <v>358</v>
      </c>
      <c r="D365" s="142"/>
      <c r="E365" s="142"/>
      <c r="F365" s="141">
        <v>86</v>
      </c>
      <c r="G365" s="142" t="s">
        <v>686</v>
      </c>
      <c r="H365" s="141">
        <v>14</v>
      </c>
      <c r="I365" s="141">
        <v>4</v>
      </c>
      <c r="J365" s="141">
        <v>16</v>
      </c>
      <c r="K365" s="148">
        <v>2090</v>
      </c>
      <c r="L365" s="148"/>
      <c r="M365" s="148"/>
      <c r="N365" s="143">
        <f t="shared" si="86"/>
        <v>130.625</v>
      </c>
      <c r="O365" s="141">
        <v>107</v>
      </c>
      <c r="P365" s="141">
        <f t="shared" si="90"/>
        <v>30</v>
      </c>
      <c r="Q365" s="141">
        <f t="shared" si="91"/>
        <v>2</v>
      </c>
      <c r="R365" s="141">
        <f t="shared" si="92"/>
        <v>58904</v>
      </c>
      <c r="S365" s="142"/>
    </row>
    <row r="366" spans="1:20">
      <c r="A366" s="140">
        <f t="shared" si="88"/>
        <v>42793</v>
      </c>
      <c r="B366" s="141">
        <f t="shared" si="89"/>
        <v>11</v>
      </c>
      <c r="C366" s="142" t="s">
        <v>28</v>
      </c>
      <c r="D366" s="142"/>
      <c r="E366" s="142"/>
      <c r="F366" s="141">
        <v>81</v>
      </c>
      <c r="G366" s="142" t="s">
        <v>670</v>
      </c>
      <c r="H366" s="141">
        <v>14</v>
      </c>
      <c r="I366" s="141">
        <v>12</v>
      </c>
      <c r="J366" s="141">
        <v>16</v>
      </c>
      <c r="K366" s="148">
        <v>2160</v>
      </c>
      <c r="L366" s="148"/>
      <c r="M366" s="148"/>
      <c r="N366" s="143">
        <f t="shared" si="86"/>
        <v>135</v>
      </c>
      <c r="O366" s="141">
        <v>1207</v>
      </c>
      <c r="P366" s="141">
        <f t="shared" si="90"/>
        <v>30</v>
      </c>
      <c r="Q366" s="141">
        <f t="shared" si="91"/>
        <v>2</v>
      </c>
      <c r="R366" s="141">
        <f t="shared" si="92"/>
        <v>58904</v>
      </c>
      <c r="S366" s="142"/>
    </row>
    <row r="367" spans="1:20">
      <c r="A367" s="140">
        <f t="shared" si="88"/>
        <v>42793</v>
      </c>
      <c r="B367" s="141">
        <f t="shared" si="89"/>
        <v>12</v>
      </c>
      <c r="C367" s="142" t="s">
        <v>36</v>
      </c>
      <c r="D367" s="142"/>
      <c r="E367" s="142"/>
      <c r="F367" s="141">
        <v>80</v>
      </c>
      <c r="G367" s="142" t="s">
        <v>675</v>
      </c>
      <c r="H367" s="141">
        <v>14</v>
      </c>
      <c r="I367" s="141">
        <v>14</v>
      </c>
      <c r="J367" s="141">
        <v>16</v>
      </c>
      <c r="K367" s="148">
        <v>2134</v>
      </c>
      <c r="L367" s="148"/>
      <c r="M367" s="148"/>
      <c r="N367" s="143">
        <f t="shared" si="86"/>
        <v>133.375</v>
      </c>
      <c r="O367" s="141">
        <v>442</v>
      </c>
      <c r="P367" s="141">
        <f t="shared" si="90"/>
        <v>30</v>
      </c>
      <c r="Q367" s="141">
        <f t="shared" si="91"/>
        <v>2</v>
      </c>
      <c r="R367" s="141">
        <f t="shared" si="92"/>
        <v>58904</v>
      </c>
      <c r="S367" s="142"/>
    </row>
    <row r="368" spans="1:20">
      <c r="A368" s="140">
        <f t="shared" si="88"/>
        <v>42793</v>
      </c>
      <c r="B368" s="141">
        <f t="shared" si="89"/>
        <v>13</v>
      </c>
      <c r="C368" s="142" t="s">
        <v>360</v>
      </c>
      <c r="D368" s="142"/>
      <c r="E368" s="142"/>
      <c r="F368" s="141">
        <v>81</v>
      </c>
      <c r="G368" s="142" t="s">
        <v>695</v>
      </c>
      <c r="H368" s="141">
        <v>14</v>
      </c>
      <c r="I368" s="141">
        <v>4</v>
      </c>
      <c r="J368" s="141">
        <v>16</v>
      </c>
      <c r="K368" s="148">
        <v>2136</v>
      </c>
      <c r="L368" s="148"/>
      <c r="M368" s="148"/>
      <c r="N368" s="143">
        <f t="shared" si="86"/>
        <v>133.5</v>
      </c>
      <c r="O368" s="141">
        <v>397</v>
      </c>
      <c r="P368" s="141">
        <f t="shared" si="90"/>
        <v>30</v>
      </c>
      <c r="Q368" s="141">
        <f t="shared" si="91"/>
        <v>2</v>
      </c>
      <c r="R368" s="141">
        <f t="shared" si="92"/>
        <v>58904</v>
      </c>
      <c r="S368" s="142"/>
    </row>
    <row r="369" spans="1:19">
      <c r="A369" s="140">
        <f t="shared" si="88"/>
        <v>42793</v>
      </c>
      <c r="B369" s="141">
        <f t="shared" si="89"/>
        <v>14</v>
      </c>
      <c r="C369" s="142" t="s">
        <v>724</v>
      </c>
      <c r="D369" s="142"/>
      <c r="E369" s="142"/>
      <c r="F369" s="141">
        <v>78</v>
      </c>
      <c r="G369" s="142" t="s">
        <v>675</v>
      </c>
      <c r="H369" s="141">
        <v>14</v>
      </c>
      <c r="I369" s="141">
        <v>14</v>
      </c>
      <c r="J369" s="141">
        <v>16</v>
      </c>
      <c r="K369" s="148">
        <v>2140</v>
      </c>
      <c r="L369" s="148"/>
      <c r="M369" s="148"/>
      <c r="N369" s="143">
        <f t="shared" si="86"/>
        <v>133.75</v>
      </c>
      <c r="O369" s="141">
        <v>83</v>
      </c>
      <c r="P369" s="141">
        <f t="shared" si="90"/>
        <v>30</v>
      </c>
      <c r="Q369" s="141">
        <f t="shared" si="91"/>
        <v>2</v>
      </c>
      <c r="R369" s="141">
        <f t="shared" si="92"/>
        <v>58904</v>
      </c>
      <c r="S369" s="142"/>
    </row>
    <row r="370" spans="1:19">
      <c r="A370" s="140">
        <f t="shared" si="88"/>
        <v>42793</v>
      </c>
      <c r="B370" s="141">
        <f t="shared" si="89"/>
        <v>15</v>
      </c>
      <c r="C370" s="144" t="s">
        <v>365</v>
      </c>
      <c r="D370" s="144"/>
      <c r="E370" s="144"/>
      <c r="F370" s="148">
        <v>78</v>
      </c>
      <c r="G370" s="142" t="s">
        <v>691</v>
      </c>
      <c r="H370" s="141">
        <v>14</v>
      </c>
      <c r="I370" s="141">
        <v>3</v>
      </c>
      <c r="J370" s="141">
        <v>15</v>
      </c>
      <c r="K370" s="148">
        <v>1991</v>
      </c>
      <c r="L370" s="148"/>
      <c r="M370" s="148"/>
      <c r="N370" s="143">
        <f t="shared" si="86"/>
        <v>132.73333333333332</v>
      </c>
      <c r="O370" s="141">
        <v>71</v>
      </c>
      <c r="P370" s="141">
        <f t="shared" si="90"/>
        <v>30</v>
      </c>
      <c r="Q370" s="141">
        <f t="shared" si="91"/>
        <v>2</v>
      </c>
      <c r="R370" s="141">
        <f t="shared" si="92"/>
        <v>58904</v>
      </c>
      <c r="S370" s="142"/>
    </row>
    <row r="371" spans="1:19">
      <c r="A371" s="140">
        <f t="shared" si="88"/>
        <v>42793</v>
      </c>
      <c r="B371" s="141">
        <f t="shared" si="89"/>
        <v>16</v>
      </c>
      <c r="C371" s="144" t="s">
        <v>373</v>
      </c>
      <c r="D371" s="144"/>
      <c r="E371" s="144"/>
      <c r="F371" s="148">
        <v>76</v>
      </c>
      <c r="G371" s="149" t="s">
        <v>695</v>
      </c>
      <c r="H371" s="141">
        <v>14</v>
      </c>
      <c r="I371" s="141">
        <v>11</v>
      </c>
      <c r="J371" s="141">
        <v>16</v>
      </c>
      <c r="K371" s="141">
        <v>2150</v>
      </c>
      <c r="L371" s="141"/>
      <c r="M371" s="141"/>
      <c r="N371" s="143">
        <f t="shared" si="86"/>
        <v>134.375</v>
      </c>
      <c r="O371" s="141">
        <v>605</v>
      </c>
      <c r="P371" s="141">
        <f t="shared" si="90"/>
        <v>30</v>
      </c>
      <c r="Q371" s="141">
        <f t="shared" si="91"/>
        <v>2</v>
      </c>
      <c r="R371" s="141">
        <f t="shared" si="92"/>
        <v>58904</v>
      </c>
      <c r="S371" s="142"/>
    </row>
    <row r="372" spans="1:19">
      <c r="A372" s="140">
        <f t="shared" si="88"/>
        <v>42793</v>
      </c>
      <c r="B372" s="141">
        <f t="shared" si="89"/>
        <v>17</v>
      </c>
      <c r="C372" s="144" t="s">
        <v>344</v>
      </c>
      <c r="D372" s="144"/>
      <c r="E372" s="144"/>
      <c r="F372" s="148">
        <v>75</v>
      </c>
      <c r="G372" s="149" t="s">
        <v>374</v>
      </c>
      <c r="H372" s="141">
        <v>14</v>
      </c>
      <c r="I372" s="141">
        <v>7</v>
      </c>
      <c r="J372" s="141">
        <v>16</v>
      </c>
      <c r="K372" s="141">
        <v>2146</v>
      </c>
      <c r="L372" s="141"/>
      <c r="M372" s="141"/>
      <c r="N372" s="143">
        <f t="shared" si="86"/>
        <v>134.125</v>
      </c>
      <c r="O372" s="141">
        <v>209</v>
      </c>
      <c r="P372" s="141">
        <f t="shared" si="90"/>
        <v>30</v>
      </c>
      <c r="Q372" s="141">
        <f t="shared" si="91"/>
        <v>2</v>
      </c>
      <c r="R372" s="141">
        <f t="shared" si="92"/>
        <v>58904</v>
      </c>
      <c r="S372" s="142"/>
    </row>
    <row r="373" spans="1:19">
      <c r="A373" s="140">
        <f t="shared" si="88"/>
        <v>42793</v>
      </c>
      <c r="B373" s="141">
        <f t="shared" si="89"/>
        <v>18</v>
      </c>
      <c r="C373" s="144" t="s">
        <v>375</v>
      </c>
      <c r="D373" s="144"/>
      <c r="E373" s="144"/>
      <c r="F373" s="148">
        <v>73</v>
      </c>
      <c r="G373" s="149" t="s">
        <v>695</v>
      </c>
      <c r="H373" s="141">
        <v>14</v>
      </c>
      <c r="I373" s="141">
        <v>14</v>
      </c>
      <c r="J373" s="141">
        <v>15</v>
      </c>
      <c r="K373" s="148">
        <v>2025</v>
      </c>
      <c r="L373" s="148"/>
      <c r="M373" s="148"/>
      <c r="N373" s="143">
        <f t="shared" si="86"/>
        <v>135</v>
      </c>
      <c r="O373" s="141">
        <v>73</v>
      </c>
      <c r="P373" s="141">
        <f t="shared" si="90"/>
        <v>30</v>
      </c>
      <c r="Q373" s="141">
        <f t="shared" si="91"/>
        <v>2</v>
      </c>
      <c r="R373" s="141">
        <f t="shared" si="92"/>
        <v>58904</v>
      </c>
      <c r="S373" s="142"/>
    </row>
    <row r="374" spans="1:19">
      <c r="A374" s="140">
        <f t="shared" si="88"/>
        <v>42793</v>
      </c>
      <c r="B374" s="141">
        <f t="shared" si="89"/>
        <v>19</v>
      </c>
      <c r="C374" s="177" t="s">
        <v>688</v>
      </c>
      <c r="D374" s="177"/>
      <c r="E374" s="177"/>
      <c r="F374" s="178">
        <v>71</v>
      </c>
      <c r="G374" s="177" t="s">
        <v>675</v>
      </c>
      <c r="H374" s="141">
        <v>14</v>
      </c>
      <c r="I374" s="141">
        <v>14</v>
      </c>
      <c r="J374" s="141">
        <v>0</v>
      </c>
      <c r="K374" s="148">
        <v>0</v>
      </c>
      <c r="L374" s="148"/>
      <c r="M374" s="148"/>
      <c r="N374" s="143">
        <f t="shared" si="86"/>
        <v>0</v>
      </c>
      <c r="O374" s="141">
        <v>0</v>
      </c>
      <c r="P374" s="141">
        <f t="shared" si="90"/>
        <v>30</v>
      </c>
      <c r="Q374" s="141">
        <f t="shared" si="91"/>
        <v>2</v>
      </c>
      <c r="R374" s="141">
        <f t="shared" si="92"/>
        <v>58904</v>
      </c>
      <c r="S374" s="142"/>
    </row>
    <row r="375" spans="1:19">
      <c r="A375" s="140">
        <f t="shared" si="88"/>
        <v>42793</v>
      </c>
      <c r="B375" s="141">
        <f t="shared" si="89"/>
        <v>20</v>
      </c>
      <c r="C375" s="144" t="s">
        <v>355</v>
      </c>
      <c r="D375" s="144"/>
      <c r="E375" s="144"/>
      <c r="F375" s="148">
        <v>71</v>
      </c>
      <c r="G375" s="149" t="s">
        <v>695</v>
      </c>
      <c r="H375" s="141">
        <v>14</v>
      </c>
      <c r="I375" s="141">
        <v>5</v>
      </c>
      <c r="J375" s="141">
        <v>16</v>
      </c>
      <c r="K375" s="148">
        <v>2160</v>
      </c>
      <c r="L375" s="148"/>
      <c r="M375" s="148"/>
      <c r="N375" s="143">
        <f t="shared" si="86"/>
        <v>135</v>
      </c>
      <c r="O375" s="141">
        <v>503</v>
      </c>
      <c r="P375" s="141">
        <f t="shared" si="90"/>
        <v>30</v>
      </c>
      <c r="Q375" s="141">
        <f t="shared" si="91"/>
        <v>2</v>
      </c>
      <c r="R375" s="141">
        <f t="shared" si="92"/>
        <v>58904</v>
      </c>
      <c r="S375" s="142"/>
    </row>
    <row r="376" spans="1:19">
      <c r="A376" s="140">
        <f t="shared" si="88"/>
        <v>42793</v>
      </c>
      <c r="B376" s="141">
        <f t="shared" si="89"/>
        <v>21</v>
      </c>
      <c r="C376" s="144" t="s">
        <v>734</v>
      </c>
      <c r="D376" s="144"/>
      <c r="E376" s="144"/>
      <c r="F376" s="148">
        <v>69</v>
      </c>
      <c r="G376" s="149" t="s">
        <v>686</v>
      </c>
      <c r="H376" s="141">
        <v>14</v>
      </c>
      <c r="I376" s="141">
        <v>2</v>
      </c>
      <c r="J376" s="141">
        <v>15</v>
      </c>
      <c r="K376" s="148">
        <v>2009</v>
      </c>
      <c r="L376" s="148"/>
      <c r="M376" s="148"/>
      <c r="N376" s="143">
        <f t="shared" si="86"/>
        <v>133.93333333333334</v>
      </c>
      <c r="O376" s="141">
        <v>67</v>
      </c>
      <c r="P376" s="141">
        <f t="shared" si="90"/>
        <v>30</v>
      </c>
      <c r="Q376" s="141">
        <f t="shared" si="91"/>
        <v>2</v>
      </c>
      <c r="R376" s="141">
        <f t="shared" si="92"/>
        <v>58904</v>
      </c>
      <c r="S376" s="142"/>
    </row>
    <row r="377" spans="1:19">
      <c r="A377" s="140">
        <f t="shared" si="88"/>
        <v>42793</v>
      </c>
      <c r="B377" s="141">
        <f t="shared" si="89"/>
        <v>22</v>
      </c>
      <c r="C377" s="144" t="s">
        <v>371</v>
      </c>
      <c r="D377" s="144"/>
      <c r="E377" s="144"/>
      <c r="F377" s="148">
        <v>70</v>
      </c>
      <c r="G377" s="149" t="s">
        <v>686</v>
      </c>
      <c r="H377" s="141">
        <v>14</v>
      </c>
      <c r="I377" s="141">
        <v>3</v>
      </c>
      <c r="J377" s="141">
        <v>16</v>
      </c>
      <c r="K377" s="148">
        <v>2107</v>
      </c>
      <c r="L377" s="148"/>
      <c r="M377" s="148"/>
      <c r="N377" s="143">
        <f t="shared" si="86"/>
        <v>131.6875</v>
      </c>
      <c r="O377" s="141">
        <v>89</v>
      </c>
      <c r="P377" s="141">
        <f t="shared" si="90"/>
        <v>30</v>
      </c>
      <c r="Q377" s="141">
        <f t="shared" si="91"/>
        <v>2</v>
      </c>
      <c r="R377" s="141">
        <f t="shared" si="92"/>
        <v>58904</v>
      </c>
      <c r="S377" s="142"/>
    </row>
    <row r="378" spans="1:19">
      <c r="A378" s="140">
        <f t="shared" si="88"/>
        <v>42793</v>
      </c>
      <c r="B378" s="141">
        <f t="shared" si="89"/>
        <v>23</v>
      </c>
      <c r="C378" s="142" t="s">
        <v>41</v>
      </c>
      <c r="D378" s="142"/>
      <c r="E378" s="142"/>
      <c r="F378" s="141">
        <v>68</v>
      </c>
      <c r="G378" s="142" t="s">
        <v>686</v>
      </c>
      <c r="H378" s="141">
        <v>14</v>
      </c>
      <c r="I378" s="141">
        <v>14</v>
      </c>
      <c r="J378" s="141">
        <v>14</v>
      </c>
      <c r="K378" s="148">
        <v>1863</v>
      </c>
      <c r="L378" s="148"/>
      <c r="M378" s="148"/>
      <c r="N378" s="143">
        <f t="shared" si="86"/>
        <v>133.07142857142858</v>
      </c>
      <c r="O378" s="141">
        <v>17</v>
      </c>
      <c r="P378" s="141">
        <f t="shared" si="90"/>
        <v>30</v>
      </c>
      <c r="Q378" s="141">
        <f t="shared" si="91"/>
        <v>2</v>
      </c>
      <c r="R378" s="141">
        <f t="shared" si="92"/>
        <v>58904</v>
      </c>
      <c r="S378" s="142"/>
    </row>
    <row r="379" spans="1:19">
      <c r="A379" s="140">
        <f t="shared" si="88"/>
        <v>42793</v>
      </c>
      <c r="B379" s="141">
        <f t="shared" si="89"/>
        <v>24</v>
      </c>
      <c r="C379" s="149" t="s">
        <v>316</v>
      </c>
      <c r="D379" s="149"/>
      <c r="E379" s="149"/>
      <c r="F379" s="145">
        <v>66</v>
      </c>
      <c r="G379" s="146" t="s">
        <v>675</v>
      </c>
      <c r="H379" s="141">
        <v>14</v>
      </c>
      <c r="I379" s="141">
        <v>10</v>
      </c>
      <c r="J379" s="141">
        <v>16</v>
      </c>
      <c r="K379" s="148">
        <v>2122</v>
      </c>
      <c r="L379" s="148"/>
      <c r="M379" s="148"/>
      <c r="N379" s="143">
        <f t="shared" si="86"/>
        <v>132.625</v>
      </c>
      <c r="O379" s="141">
        <v>233</v>
      </c>
      <c r="P379" s="141">
        <f t="shared" si="90"/>
        <v>30</v>
      </c>
      <c r="Q379" s="141">
        <f t="shared" si="91"/>
        <v>2</v>
      </c>
      <c r="R379" s="141">
        <f t="shared" si="92"/>
        <v>58904</v>
      </c>
      <c r="S379" s="142"/>
    </row>
    <row r="380" spans="1:19">
      <c r="A380" s="140">
        <f t="shared" si="88"/>
        <v>42793</v>
      </c>
      <c r="B380" s="141">
        <f t="shared" si="89"/>
        <v>25</v>
      </c>
      <c r="C380" s="177" t="s">
        <v>680</v>
      </c>
      <c r="D380" s="177"/>
      <c r="E380" s="177"/>
      <c r="F380" s="178">
        <v>65</v>
      </c>
      <c r="G380" s="177" t="s">
        <v>731</v>
      </c>
      <c r="H380" s="141">
        <v>14</v>
      </c>
      <c r="I380" s="141">
        <v>14</v>
      </c>
      <c r="J380" s="141">
        <v>1</v>
      </c>
      <c r="K380" s="148">
        <v>132</v>
      </c>
      <c r="L380" s="148"/>
      <c r="M380" s="148"/>
      <c r="N380" s="143">
        <f t="shared" si="86"/>
        <v>132</v>
      </c>
      <c r="O380" s="141">
        <v>0</v>
      </c>
      <c r="P380" s="141">
        <f t="shared" si="90"/>
        <v>30</v>
      </c>
      <c r="Q380" s="141">
        <f t="shared" si="91"/>
        <v>2</v>
      </c>
      <c r="R380" s="141">
        <f t="shared" si="92"/>
        <v>58904</v>
      </c>
      <c r="S380" s="142"/>
    </row>
    <row r="381" spans="1:19">
      <c r="A381" s="140">
        <f t="shared" si="88"/>
        <v>42793</v>
      </c>
      <c r="B381" s="141">
        <f t="shared" si="89"/>
        <v>26</v>
      </c>
      <c r="C381" s="142" t="s">
        <v>38</v>
      </c>
      <c r="D381" s="142"/>
      <c r="E381" s="142"/>
      <c r="F381" s="141">
        <v>64</v>
      </c>
      <c r="G381" s="142" t="s">
        <v>727</v>
      </c>
      <c r="H381" s="141">
        <v>14</v>
      </c>
      <c r="I381" s="141">
        <v>14</v>
      </c>
      <c r="J381" s="141">
        <v>16</v>
      </c>
      <c r="K381" s="148">
        <v>2144</v>
      </c>
      <c r="L381" s="148"/>
      <c r="M381" s="148"/>
      <c r="N381" s="143">
        <f t="shared" si="86"/>
        <v>134</v>
      </c>
      <c r="O381" s="141">
        <v>212</v>
      </c>
      <c r="P381" s="141">
        <f t="shared" si="90"/>
        <v>30</v>
      </c>
      <c r="Q381" s="141">
        <f t="shared" si="91"/>
        <v>2</v>
      </c>
      <c r="R381" s="141">
        <f t="shared" si="92"/>
        <v>58904</v>
      </c>
      <c r="S381" s="142"/>
    </row>
    <row r="382" spans="1:19">
      <c r="A382" s="140">
        <f t="shared" si="88"/>
        <v>42793</v>
      </c>
      <c r="B382" s="141">
        <f t="shared" si="89"/>
        <v>27</v>
      </c>
      <c r="C382" s="142" t="s">
        <v>735</v>
      </c>
      <c r="D382" s="142"/>
      <c r="E382" s="142"/>
      <c r="F382" s="141">
        <v>64</v>
      </c>
      <c r="G382" s="142" t="s">
        <v>705</v>
      </c>
      <c r="H382" s="141">
        <v>14</v>
      </c>
      <c r="I382" s="141">
        <v>2</v>
      </c>
      <c r="J382" s="141">
        <v>15</v>
      </c>
      <c r="K382" s="148">
        <v>1922</v>
      </c>
      <c r="L382" s="148"/>
      <c r="M382" s="148"/>
      <c r="N382" s="143">
        <f t="shared" si="86"/>
        <v>128.13333333333333</v>
      </c>
      <c r="O382" s="141">
        <v>104</v>
      </c>
      <c r="P382" s="141">
        <f t="shared" si="90"/>
        <v>30</v>
      </c>
      <c r="Q382" s="141">
        <f t="shared" si="91"/>
        <v>2</v>
      </c>
      <c r="R382" s="141">
        <f t="shared" si="92"/>
        <v>58904</v>
      </c>
      <c r="S382" s="142"/>
    </row>
    <row r="383" spans="1:19">
      <c r="A383" s="140">
        <f t="shared" si="88"/>
        <v>42793</v>
      </c>
      <c r="B383" s="141">
        <f t="shared" si="89"/>
        <v>28</v>
      </c>
      <c r="C383" s="142" t="s">
        <v>712</v>
      </c>
      <c r="D383" s="142"/>
      <c r="E383" s="142"/>
      <c r="F383" s="141">
        <v>62</v>
      </c>
      <c r="G383" s="142" t="s">
        <v>670</v>
      </c>
      <c r="H383" s="141">
        <v>14</v>
      </c>
      <c r="I383" s="141">
        <v>11</v>
      </c>
      <c r="J383" s="141">
        <v>16</v>
      </c>
      <c r="K383" s="148">
        <v>2160</v>
      </c>
      <c r="L383" s="148"/>
      <c r="M383" s="148"/>
      <c r="N383" s="143">
        <f t="shared" si="86"/>
        <v>135</v>
      </c>
      <c r="O383" s="141">
        <v>167</v>
      </c>
      <c r="P383" s="141">
        <f t="shared" si="90"/>
        <v>30</v>
      </c>
      <c r="Q383" s="141">
        <f t="shared" si="91"/>
        <v>2</v>
      </c>
      <c r="R383" s="141">
        <f t="shared" si="92"/>
        <v>58904</v>
      </c>
      <c r="S383" s="142"/>
    </row>
    <row r="384" spans="1:19">
      <c r="A384" s="140">
        <f t="shared" si="88"/>
        <v>42793</v>
      </c>
      <c r="B384" s="141">
        <f t="shared" si="89"/>
        <v>29</v>
      </c>
      <c r="C384" s="142" t="s">
        <v>32</v>
      </c>
      <c r="D384" s="142"/>
      <c r="E384" s="142"/>
      <c r="F384" s="141">
        <v>61</v>
      </c>
      <c r="G384" s="142" t="s">
        <v>736</v>
      </c>
      <c r="H384" s="141">
        <v>14</v>
      </c>
      <c r="I384" s="141">
        <v>14</v>
      </c>
      <c r="J384" s="141">
        <v>16</v>
      </c>
      <c r="K384" s="148">
        <v>2124</v>
      </c>
      <c r="L384" s="148"/>
      <c r="M384" s="148"/>
      <c r="N384" s="143">
        <f t="shared" si="86"/>
        <v>132.75</v>
      </c>
      <c r="O384" s="141">
        <v>85</v>
      </c>
      <c r="P384" s="141">
        <f t="shared" si="90"/>
        <v>30</v>
      </c>
      <c r="Q384" s="141">
        <f t="shared" si="91"/>
        <v>2</v>
      </c>
      <c r="R384" s="141">
        <f t="shared" si="92"/>
        <v>58904</v>
      </c>
      <c r="S384" s="142"/>
    </row>
    <row r="385" spans="1:20" ht="17.25" thickBot="1">
      <c r="A385" s="156">
        <f t="shared" si="88"/>
        <v>42793</v>
      </c>
      <c r="B385" s="157">
        <f t="shared" si="89"/>
        <v>30</v>
      </c>
      <c r="C385" s="180" t="s">
        <v>697</v>
      </c>
      <c r="D385" s="180"/>
      <c r="E385" s="180"/>
      <c r="F385" s="181">
        <v>59</v>
      </c>
      <c r="G385" s="180" t="s">
        <v>737</v>
      </c>
      <c r="H385" s="157">
        <v>14</v>
      </c>
      <c r="I385" s="157">
        <v>8</v>
      </c>
      <c r="J385" s="157">
        <v>16</v>
      </c>
      <c r="K385" s="182">
        <v>2144</v>
      </c>
      <c r="L385" s="182"/>
      <c r="M385" s="182"/>
      <c r="N385" s="161">
        <f t="shared" si="86"/>
        <v>134</v>
      </c>
      <c r="O385" s="157">
        <v>408</v>
      </c>
      <c r="P385" s="157">
        <f t="shared" si="90"/>
        <v>30</v>
      </c>
      <c r="Q385" s="157">
        <f t="shared" si="91"/>
        <v>2</v>
      </c>
      <c r="R385" s="157">
        <f t="shared" si="92"/>
        <v>58904</v>
      </c>
      <c r="S385" s="162"/>
    </row>
    <row r="386" spans="1:20" ht="17.25" thickTop="1">
      <c r="A386" s="64">
        <f>A356+7</f>
        <v>42800</v>
      </c>
      <c r="B386" s="65">
        <v>1</v>
      </c>
      <c r="C386" s="66" t="s">
        <v>29</v>
      </c>
      <c r="D386" s="66"/>
      <c r="E386" s="66"/>
      <c r="F386" s="65">
        <v>113</v>
      </c>
      <c r="G386" s="66" t="s">
        <v>726</v>
      </c>
      <c r="H386" s="65">
        <v>15</v>
      </c>
      <c r="I386" s="65">
        <v>14</v>
      </c>
      <c r="J386" s="65">
        <v>16</v>
      </c>
      <c r="K386" s="137">
        <v>2160</v>
      </c>
      <c r="L386" s="137"/>
      <c r="M386" s="137"/>
      <c r="N386" s="67">
        <f t="shared" ref="N386:N412" si="93">IF(J386=0,0,K386/J386)</f>
        <v>135</v>
      </c>
      <c r="O386" s="65">
        <v>481</v>
      </c>
      <c r="P386" s="65">
        <f>COUNTA(C386:C412)</f>
        <v>27</v>
      </c>
      <c r="Q386" s="65">
        <v>1</v>
      </c>
      <c r="R386" s="65">
        <f>SUM(K386:K412)</f>
        <v>56065</v>
      </c>
      <c r="S386" s="66"/>
    </row>
    <row r="387" spans="1:20">
      <c r="A387" s="64">
        <f>A386</f>
        <v>42800</v>
      </c>
      <c r="B387" s="65">
        <f>B386+1</f>
        <v>2</v>
      </c>
      <c r="C387" s="125" t="s">
        <v>370</v>
      </c>
      <c r="D387" s="125"/>
      <c r="E387" s="125"/>
      <c r="F387" s="137">
        <v>96</v>
      </c>
      <c r="G387" s="109" t="s">
        <v>670</v>
      </c>
      <c r="H387" s="65">
        <v>15</v>
      </c>
      <c r="I387" s="65">
        <v>4</v>
      </c>
      <c r="J387" s="65">
        <v>16</v>
      </c>
      <c r="K387" s="137">
        <v>2117</v>
      </c>
      <c r="L387" s="137"/>
      <c r="M387" s="137"/>
      <c r="N387" s="67">
        <f>IF(J387=0,0,K387/J387)</f>
        <v>132.3125</v>
      </c>
      <c r="O387" s="65">
        <v>250</v>
      </c>
      <c r="P387" s="65">
        <f>P386</f>
        <v>27</v>
      </c>
      <c r="Q387" s="65">
        <f t="shared" ref="Q387:R387" si="94">Q386</f>
        <v>1</v>
      </c>
      <c r="R387" s="65">
        <f t="shared" si="94"/>
        <v>56065</v>
      </c>
      <c r="S387" s="66"/>
    </row>
    <row r="388" spans="1:20">
      <c r="A388" s="64">
        <f t="shared" ref="A388:A412" si="95">A387</f>
        <v>42800</v>
      </c>
      <c r="B388" s="65">
        <f t="shared" ref="B388:B412" si="96">B387+1</f>
        <v>3</v>
      </c>
      <c r="C388" s="125" t="s">
        <v>721</v>
      </c>
      <c r="D388" s="125"/>
      <c r="E388" s="125"/>
      <c r="F388" s="137">
        <v>96</v>
      </c>
      <c r="G388" s="109" t="s">
        <v>695</v>
      </c>
      <c r="H388" s="65">
        <v>15</v>
      </c>
      <c r="I388" s="65">
        <v>12</v>
      </c>
      <c r="J388" s="65">
        <v>16</v>
      </c>
      <c r="K388" s="137">
        <v>2160</v>
      </c>
      <c r="L388" s="137"/>
      <c r="M388" s="137"/>
      <c r="N388" s="67">
        <f>IF(J388=0,0,K388/J388)</f>
        <v>135</v>
      </c>
      <c r="O388" s="65">
        <v>291</v>
      </c>
      <c r="P388" s="65">
        <f t="shared" ref="P388:P412" si="97">P387</f>
        <v>27</v>
      </c>
      <c r="Q388" s="65">
        <f t="shared" ref="Q388:Q412" si="98">Q387</f>
        <v>1</v>
      </c>
      <c r="R388" s="65">
        <f t="shared" ref="R388:R412" si="99">R387</f>
        <v>56065</v>
      </c>
      <c r="S388" s="66"/>
    </row>
    <row r="389" spans="1:20">
      <c r="A389" s="64">
        <f t="shared" si="95"/>
        <v>42800</v>
      </c>
      <c r="B389" s="65">
        <f t="shared" si="96"/>
        <v>4</v>
      </c>
      <c r="C389" s="125" t="s">
        <v>27</v>
      </c>
      <c r="D389" s="125"/>
      <c r="E389" s="125"/>
      <c r="F389" s="110">
        <v>94</v>
      </c>
      <c r="G389" s="111" t="s">
        <v>729</v>
      </c>
      <c r="H389" s="65">
        <v>15</v>
      </c>
      <c r="I389" s="65">
        <v>14</v>
      </c>
      <c r="J389" s="65">
        <v>16</v>
      </c>
      <c r="K389" s="137">
        <v>2124</v>
      </c>
      <c r="L389" s="137"/>
      <c r="M389" s="137"/>
      <c r="N389" s="67">
        <f>IF(J389=0,0,K389/J389)</f>
        <v>132.75</v>
      </c>
      <c r="O389" s="65">
        <v>49</v>
      </c>
      <c r="P389" s="65">
        <f t="shared" si="97"/>
        <v>27</v>
      </c>
      <c r="Q389" s="65">
        <f t="shared" si="98"/>
        <v>1</v>
      </c>
      <c r="R389" s="65">
        <f t="shared" si="99"/>
        <v>56065</v>
      </c>
      <c r="S389" s="94"/>
      <c r="T389" s="82"/>
    </row>
    <row r="390" spans="1:20">
      <c r="A390" s="64">
        <f t="shared" si="95"/>
        <v>42800</v>
      </c>
      <c r="B390" s="65">
        <f t="shared" si="96"/>
        <v>5</v>
      </c>
      <c r="C390" s="125" t="s">
        <v>349</v>
      </c>
      <c r="D390" s="125"/>
      <c r="E390" s="125"/>
      <c r="F390" s="137">
        <v>94</v>
      </c>
      <c r="G390" s="111" t="s">
        <v>695</v>
      </c>
      <c r="H390" s="65">
        <v>15</v>
      </c>
      <c r="I390" s="65">
        <v>9</v>
      </c>
      <c r="J390" s="65">
        <v>16</v>
      </c>
      <c r="K390" s="137">
        <v>2160</v>
      </c>
      <c r="L390" s="137"/>
      <c r="M390" s="137"/>
      <c r="N390" s="67">
        <f t="shared" si="93"/>
        <v>135</v>
      </c>
      <c r="O390" s="65">
        <v>304</v>
      </c>
      <c r="P390" s="65">
        <f t="shared" si="97"/>
        <v>27</v>
      </c>
      <c r="Q390" s="65">
        <f t="shared" si="98"/>
        <v>1</v>
      </c>
      <c r="R390" s="65">
        <f t="shared" si="99"/>
        <v>56065</v>
      </c>
      <c r="S390" s="66"/>
    </row>
    <row r="391" spans="1:20">
      <c r="A391" s="64">
        <f t="shared" si="95"/>
        <v>42800</v>
      </c>
      <c r="B391" s="65">
        <f t="shared" si="96"/>
        <v>6</v>
      </c>
      <c r="C391" s="66" t="s">
        <v>37</v>
      </c>
      <c r="D391" s="66"/>
      <c r="E391" s="66"/>
      <c r="F391" s="65">
        <v>92</v>
      </c>
      <c r="G391" s="66" t="s">
        <v>670</v>
      </c>
      <c r="H391" s="65">
        <v>15</v>
      </c>
      <c r="I391" s="65">
        <v>15</v>
      </c>
      <c r="J391" s="65">
        <v>16</v>
      </c>
      <c r="K391" s="137">
        <v>2116</v>
      </c>
      <c r="L391" s="137"/>
      <c r="M391" s="137"/>
      <c r="N391" s="67">
        <f t="shared" si="93"/>
        <v>132.25</v>
      </c>
      <c r="O391" s="65">
        <v>0</v>
      </c>
      <c r="P391" s="65">
        <f t="shared" si="97"/>
        <v>27</v>
      </c>
      <c r="Q391" s="65">
        <f t="shared" si="98"/>
        <v>1</v>
      </c>
      <c r="R391" s="65">
        <f t="shared" si="99"/>
        <v>56065</v>
      </c>
      <c r="S391" s="66"/>
    </row>
    <row r="392" spans="1:20">
      <c r="A392" s="64">
        <f t="shared" si="95"/>
        <v>42800</v>
      </c>
      <c r="B392" s="65">
        <f t="shared" si="96"/>
        <v>7</v>
      </c>
      <c r="C392" s="66" t="s">
        <v>9</v>
      </c>
      <c r="D392" s="66"/>
      <c r="E392" s="66"/>
      <c r="F392" s="65">
        <v>87</v>
      </c>
      <c r="G392" s="66" t="s">
        <v>720</v>
      </c>
      <c r="H392" s="65">
        <v>15</v>
      </c>
      <c r="I392" s="65">
        <v>15</v>
      </c>
      <c r="J392" s="65">
        <v>16</v>
      </c>
      <c r="K392" s="137">
        <v>2123</v>
      </c>
      <c r="L392" s="137"/>
      <c r="M392" s="137"/>
      <c r="N392" s="67">
        <f t="shared" si="93"/>
        <v>132.6875</v>
      </c>
      <c r="O392" s="65">
        <v>468</v>
      </c>
      <c r="P392" s="65">
        <f t="shared" si="97"/>
        <v>27</v>
      </c>
      <c r="Q392" s="65">
        <f t="shared" si="98"/>
        <v>1</v>
      </c>
      <c r="R392" s="65">
        <f t="shared" si="99"/>
        <v>56065</v>
      </c>
      <c r="S392" s="66"/>
    </row>
    <row r="393" spans="1:20">
      <c r="A393" s="64">
        <f t="shared" si="95"/>
        <v>42800</v>
      </c>
      <c r="B393" s="65">
        <f t="shared" si="96"/>
        <v>8</v>
      </c>
      <c r="C393" s="66" t="s">
        <v>358</v>
      </c>
      <c r="D393" s="66"/>
      <c r="E393" s="66"/>
      <c r="F393" s="65">
        <v>86</v>
      </c>
      <c r="G393" s="66" t="s">
        <v>686</v>
      </c>
      <c r="H393" s="65">
        <v>15</v>
      </c>
      <c r="I393" s="65">
        <v>5</v>
      </c>
      <c r="J393" s="65">
        <v>15</v>
      </c>
      <c r="K393" s="137">
        <v>1963</v>
      </c>
      <c r="L393" s="137"/>
      <c r="M393" s="137"/>
      <c r="N393" s="67">
        <f t="shared" si="93"/>
        <v>130.86666666666667</v>
      </c>
      <c r="O393" s="65">
        <v>75</v>
      </c>
      <c r="P393" s="65">
        <f t="shared" si="97"/>
        <v>27</v>
      </c>
      <c r="Q393" s="65">
        <f t="shared" si="98"/>
        <v>1</v>
      </c>
      <c r="R393" s="65">
        <f t="shared" si="99"/>
        <v>56065</v>
      </c>
      <c r="S393" s="66"/>
    </row>
    <row r="394" spans="1:20">
      <c r="A394" s="64">
        <f t="shared" si="95"/>
        <v>42800</v>
      </c>
      <c r="B394" s="65">
        <f t="shared" si="96"/>
        <v>9</v>
      </c>
      <c r="C394" s="66" t="s">
        <v>28</v>
      </c>
      <c r="D394" s="66"/>
      <c r="E394" s="66"/>
      <c r="F394" s="65">
        <v>82</v>
      </c>
      <c r="G394" s="66" t="s">
        <v>695</v>
      </c>
      <c r="H394" s="65">
        <v>15</v>
      </c>
      <c r="I394" s="65">
        <v>13</v>
      </c>
      <c r="J394" s="65">
        <v>16</v>
      </c>
      <c r="K394" s="137">
        <v>2160</v>
      </c>
      <c r="L394" s="137"/>
      <c r="M394" s="137"/>
      <c r="N394" s="67">
        <f t="shared" si="93"/>
        <v>135</v>
      </c>
      <c r="O394" s="65">
        <v>1604</v>
      </c>
      <c r="P394" s="65">
        <f t="shared" si="97"/>
        <v>27</v>
      </c>
      <c r="Q394" s="65">
        <f t="shared" si="98"/>
        <v>1</v>
      </c>
      <c r="R394" s="65">
        <f t="shared" si="99"/>
        <v>56065</v>
      </c>
      <c r="S394" s="66"/>
    </row>
    <row r="395" spans="1:20">
      <c r="A395" s="64">
        <f t="shared" si="95"/>
        <v>42800</v>
      </c>
      <c r="B395" s="65">
        <f t="shared" si="96"/>
        <v>10</v>
      </c>
      <c r="C395" s="66" t="s">
        <v>360</v>
      </c>
      <c r="D395" s="66"/>
      <c r="E395" s="66"/>
      <c r="F395" s="65">
        <v>82</v>
      </c>
      <c r="G395" s="66" t="s">
        <v>670</v>
      </c>
      <c r="H395" s="65">
        <v>15</v>
      </c>
      <c r="I395" s="65">
        <v>5</v>
      </c>
      <c r="J395" s="65">
        <v>15</v>
      </c>
      <c r="K395" s="137">
        <v>2011</v>
      </c>
      <c r="L395" s="137"/>
      <c r="M395" s="137"/>
      <c r="N395" s="67">
        <f>IF(J395=0,0,K395/J395)</f>
        <v>134.06666666666666</v>
      </c>
      <c r="O395" s="65">
        <v>348</v>
      </c>
      <c r="P395" s="65">
        <f t="shared" si="97"/>
        <v>27</v>
      </c>
      <c r="Q395" s="65">
        <f t="shared" si="98"/>
        <v>1</v>
      </c>
      <c r="R395" s="65">
        <f t="shared" si="99"/>
        <v>56065</v>
      </c>
      <c r="S395" s="66"/>
    </row>
    <row r="396" spans="1:20">
      <c r="A396" s="64">
        <f t="shared" si="95"/>
        <v>42800</v>
      </c>
      <c r="B396" s="65">
        <f t="shared" si="96"/>
        <v>11</v>
      </c>
      <c r="C396" s="66" t="s">
        <v>36</v>
      </c>
      <c r="D396" s="66"/>
      <c r="E396" s="66"/>
      <c r="F396" s="65">
        <v>81</v>
      </c>
      <c r="G396" s="66" t="s">
        <v>691</v>
      </c>
      <c r="H396" s="65">
        <v>15</v>
      </c>
      <c r="I396" s="65">
        <v>15</v>
      </c>
      <c r="J396" s="65">
        <v>16</v>
      </c>
      <c r="K396" s="137">
        <v>2116</v>
      </c>
      <c r="L396" s="137"/>
      <c r="M396" s="137"/>
      <c r="N396" s="67">
        <f t="shared" si="93"/>
        <v>132.25</v>
      </c>
      <c r="O396" s="65">
        <v>273</v>
      </c>
      <c r="P396" s="65">
        <f t="shared" si="97"/>
        <v>27</v>
      </c>
      <c r="Q396" s="65">
        <f t="shared" si="98"/>
        <v>1</v>
      </c>
      <c r="R396" s="65">
        <f t="shared" si="99"/>
        <v>56065</v>
      </c>
      <c r="S396" s="66"/>
    </row>
    <row r="397" spans="1:20">
      <c r="A397" s="64">
        <f t="shared" si="95"/>
        <v>42800</v>
      </c>
      <c r="B397" s="65">
        <f t="shared" si="96"/>
        <v>12</v>
      </c>
      <c r="C397" s="66" t="s">
        <v>722</v>
      </c>
      <c r="D397" s="66"/>
      <c r="E397" s="66"/>
      <c r="F397" s="65">
        <v>78</v>
      </c>
      <c r="G397" s="66" t="s">
        <v>691</v>
      </c>
      <c r="H397" s="65">
        <v>15</v>
      </c>
      <c r="I397" s="65">
        <v>15</v>
      </c>
      <c r="J397" s="65">
        <v>16</v>
      </c>
      <c r="K397" s="137">
        <v>2141</v>
      </c>
      <c r="L397" s="137"/>
      <c r="M397" s="137"/>
      <c r="N397" s="67">
        <f t="shared" si="93"/>
        <v>133.8125</v>
      </c>
      <c r="O397" s="65">
        <v>192</v>
      </c>
      <c r="P397" s="65">
        <f t="shared" si="97"/>
        <v>27</v>
      </c>
      <c r="Q397" s="65">
        <f t="shared" si="98"/>
        <v>1</v>
      </c>
      <c r="R397" s="65">
        <f t="shared" si="99"/>
        <v>56065</v>
      </c>
      <c r="S397" s="66"/>
    </row>
    <row r="398" spans="1:20">
      <c r="A398" s="64">
        <f t="shared" si="95"/>
        <v>42800</v>
      </c>
      <c r="B398" s="65">
        <f t="shared" si="96"/>
        <v>13</v>
      </c>
      <c r="C398" s="125" t="s">
        <v>365</v>
      </c>
      <c r="D398" s="125"/>
      <c r="E398" s="125"/>
      <c r="F398" s="137">
        <v>79</v>
      </c>
      <c r="G398" s="66" t="s">
        <v>691</v>
      </c>
      <c r="H398" s="65">
        <v>15</v>
      </c>
      <c r="I398" s="65">
        <v>4</v>
      </c>
      <c r="J398" s="65">
        <v>15</v>
      </c>
      <c r="K398" s="137">
        <v>1992</v>
      </c>
      <c r="L398" s="137"/>
      <c r="M398" s="137"/>
      <c r="N398" s="67">
        <f t="shared" si="93"/>
        <v>132.80000000000001</v>
      </c>
      <c r="O398" s="65">
        <v>43</v>
      </c>
      <c r="P398" s="65">
        <f t="shared" si="97"/>
        <v>27</v>
      </c>
      <c r="Q398" s="65">
        <f t="shared" si="98"/>
        <v>1</v>
      </c>
      <c r="R398" s="65">
        <f t="shared" si="99"/>
        <v>56065</v>
      </c>
      <c r="S398" s="66"/>
    </row>
    <row r="399" spans="1:20">
      <c r="A399" s="64">
        <f t="shared" si="95"/>
        <v>42800</v>
      </c>
      <c r="B399" s="65">
        <f t="shared" si="96"/>
        <v>14</v>
      </c>
      <c r="C399" s="125" t="s">
        <v>31</v>
      </c>
      <c r="D399" s="125"/>
      <c r="E399" s="125"/>
      <c r="F399" s="137">
        <v>77</v>
      </c>
      <c r="G399" s="109" t="s">
        <v>695</v>
      </c>
      <c r="H399" s="65">
        <v>15</v>
      </c>
      <c r="I399" s="65">
        <v>12</v>
      </c>
      <c r="J399" s="65">
        <v>16</v>
      </c>
      <c r="K399" s="65">
        <v>2149</v>
      </c>
      <c r="L399" s="65"/>
      <c r="M399" s="65"/>
      <c r="N399" s="67">
        <f t="shared" si="93"/>
        <v>134.3125</v>
      </c>
      <c r="O399" s="65">
        <v>572</v>
      </c>
      <c r="P399" s="65">
        <f t="shared" si="97"/>
        <v>27</v>
      </c>
      <c r="Q399" s="65">
        <f t="shared" si="98"/>
        <v>1</v>
      </c>
      <c r="R399" s="65">
        <f t="shared" si="99"/>
        <v>56065</v>
      </c>
      <c r="S399" s="66"/>
    </row>
    <row r="400" spans="1:20">
      <c r="A400" s="64">
        <f t="shared" si="95"/>
        <v>42800</v>
      </c>
      <c r="B400" s="65">
        <f t="shared" si="96"/>
        <v>15</v>
      </c>
      <c r="C400" s="165" t="s">
        <v>378</v>
      </c>
      <c r="D400" s="165"/>
      <c r="E400" s="165"/>
      <c r="F400" s="175">
        <v>76</v>
      </c>
      <c r="G400" s="165" t="s">
        <v>705</v>
      </c>
      <c r="H400" s="65">
        <v>15</v>
      </c>
      <c r="I400" s="65">
        <v>1</v>
      </c>
      <c r="J400" s="65">
        <v>16</v>
      </c>
      <c r="K400" s="137">
        <v>2088</v>
      </c>
      <c r="L400" s="137"/>
      <c r="M400" s="137"/>
      <c r="N400" s="67">
        <f t="shared" ref="N400" si="100">IF(J400=0,0,K400/J400)</f>
        <v>130.5</v>
      </c>
      <c r="O400" s="65">
        <v>208</v>
      </c>
      <c r="P400" s="65">
        <f t="shared" si="97"/>
        <v>27</v>
      </c>
      <c r="Q400" s="65">
        <f t="shared" si="98"/>
        <v>1</v>
      </c>
      <c r="R400" s="65">
        <f t="shared" si="99"/>
        <v>56065</v>
      </c>
      <c r="S400" s="66"/>
    </row>
    <row r="401" spans="1:19">
      <c r="A401" s="64">
        <f t="shared" si="95"/>
        <v>42800</v>
      </c>
      <c r="B401" s="65">
        <f t="shared" si="96"/>
        <v>16</v>
      </c>
      <c r="C401" s="125" t="s">
        <v>344</v>
      </c>
      <c r="D401" s="125"/>
      <c r="E401" s="125"/>
      <c r="F401" s="137">
        <v>76</v>
      </c>
      <c r="G401" s="109" t="s">
        <v>343</v>
      </c>
      <c r="H401" s="65">
        <v>15</v>
      </c>
      <c r="I401" s="65">
        <v>8</v>
      </c>
      <c r="J401" s="65">
        <v>14</v>
      </c>
      <c r="K401" s="65">
        <v>1867</v>
      </c>
      <c r="L401" s="65"/>
      <c r="M401" s="65"/>
      <c r="N401" s="67">
        <f t="shared" si="93"/>
        <v>133.35714285714286</v>
      </c>
      <c r="O401" s="65">
        <v>220</v>
      </c>
      <c r="P401" s="65">
        <f t="shared" si="97"/>
        <v>27</v>
      </c>
      <c r="Q401" s="65">
        <f t="shared" si="98"/>
        <v>1</v>
      </c>
      <c r="R401" s="65">
        <f t="shared" si="99"/>
        <v>56065</v>
      </c>
      <c r="S401" s="66"/>
    </row>
    <row r="402" spans="1:19">
      <c r="A402" s="64">
        <f t="shared" si="95"/>
        <v>42800</v>
      </c>
      <c r="B402" s="65">
        <f t="shared" si="96"/>
        <v>17</v>
      </c>
      <c r="C402" s="125" t="s">
        <v>33</v>
      </c>
      <c r="D402" s="125"/>
      <c r="E402" s="125"/>
      <c r="F402" s="137">
        <v>73</v>
      </c>
      <c r="G402" s="109" t="s">
        <v>670</v>
      </c>
      <c r="H402" s="65">
        <v>15</v>
      </c>
      <c r="I402" s="65">
        <v>15</v>
      </c>
      <c r="J402" s="65">
        <v>16</v>
      </c>
      <c r="K402" s="137">
        <v>2160</v>
      </c>
      <c r="L402" s="137"/>
      <c r="M402" s="137"/>
      <c r="N402" s="67">
        <f t="shared" si="93"/>
        <v>135</v>
      </c>
      <c r="O402" s="65">
        <v>61</v>
      </c>
      <c r="P402" s="65">
        <f t="shared" si="97"/>
        <v>27</v>
      </c>
      <c r="Q402" s="65">
        <f t="shared" si="98"/>
        <v>1</v>
      </c>
      <c r="R402" s="65">
        <f t="shared" si="99"/>
        <v>56065</v>
      </c>
      <c r="S402" s="66"/>
    </row>
    <row r="403" spans="1:19">
      <c r="A403" s="64">
        <f t="shared" si="95"/>
        <v>42800</v>
      </c>
      <c r="B403" s="65">
        <f t="shared" si="96"/>
        <v>18</v>
      </c>
      <c r="C403" s="125" t="s">
        <v>379</v>
      </c>
      <c r="D403" s="125"/>
      <c r="E403" s="125"/>
      <c r="F403" s="137">
        <v>73</v>
      </c>
      <c r="G403" s="109" t="s">
        <v>695</v>
      </c>
      <c r="H403" s="65">
        <v>15</v>
      </c>
      <c r="I403" s="65">
        <v>6</v>
      </c>
      <c r="J403" s="65">
        <v>16</v>
      </c>
      <c r="K403" s="137">
        <v>2150</v>
      </c>
      <c r="L403" s="137"/>
      <c r="M403" s="137"/>
      <c r="N403" s="67">
        <f t="shared" si="93"/>
        <v>134.375</v>
      </c>
      <c r="O403" s="65">
        <v>647</v>
      </c>
      <c r="P403" s="65">
        <f t="shared" si="97"/>
        <v>27</v>
      </c>
      <c r="Q403" s="65">
        <f t="shared" si="98"/>
        <v>1</v>
      </c>
      <c r="R403" s="65">
        <f t="shared" si="99"/>
        <v>56065</v>
      </c>
      <c r="S403" s="66"/>
    </row>
    <row r="404" spans="1:19">
      <c r="A404" s="64">
        <f t="shared" si="95"/>
        <v>42800</v>
      </c>
      <c r="B404" s="65">
        <f t="shared" si="96"/>
        <v>19</v>
      </c>
      <c r="C404" s="125" t="s">
        <v>371</v>
      </c>
      <c r="D404" s="125"/>
      <c r="E404" s="125"/>
      <c r="F404" s="137">
        <v>71</v>
      </c>
      <c r="G404" s="109" t="s">
        <v>705</v>
      </c>
      <c r="H404" s="65">
        <v>15</v>
      </c>
      <c r="I404" s="65">
        <v>4</v>
      </c>
      <c r="J404" s="65">
        <v>15</v>
      </c>
      <c r="K404" s="137">
        <v>1998</v>
      </c>
      <c r="L404" s="137"/>
      <c r="M404" s="137"/>
      <c r="N404" s="67">
        <f>IF(J404=0,0,K404/J404)</f>
        <v>133.19999999999999</v>
      </c>
      <c r="O404" s="65">
        <v>141</v>
      </c>
      <c r="P404" s="65">
        <f t="shared" si="97"/>
        <v>27</v>
      </c>
      <c r="Q404" s="65">
        <f t="shared" si="98"/>
        <v>1</v>
      </c>
      <c r="R404" s="65">
        <f t="shared" si="99"/>
        <v>56065</v>
      </c>
      <c r="S404" s="66"/>
    </row>
    <row r="405" spans="1:19">
      <c r="A405" s="64">
        <f t="shared" si="95"/>
        <v>42800</v>
      </c>
      <c r="B405" s="65">
        <f t="shared" si="96"/>
        <v>20</v>
      </c>
      <c r="C405" s="125" t="s">
        <v>582</v>
      </c>
      <c r="D405" s="125"/>
      <c r="E405" s="125"/>
      <c r="F405" s="137">
        <v>70</v>
      </c>
      <c r="G405" s="109" t="s">
        <v>705</v>
      </c>
      <c r="H405" s="65">
        <v>15</v>
      </c>
      <c r="I405" s="65">
        <v>3</v>
      </c>
      <c r="J405" s="65">
        <v>15</v>
      </c>
      <c r="K405" s="137">
        <v>1998</v>
      </c>
      <c r="L405" s="137"/>
      <c r="M405" s="137"/>
      <c r="N405" s="67">
        <f t="shared" si="93"/>
        <v>133.19999999999999</v>
      </c>
      <c r="O405" s="65">
        <v>71</v>
      </c>
      <c r="P405" s="65">
        <f t="shared" si="97"/>
        <v>27</v>
      </c>
      <c r="Q405" s="65">
        <f t="shared" si="98"/>
        <v>1</v>
      </c>
      <c r="R405" s="65">
        <f t="shared" si="99"/>
        <v>56065</v>
      </c>
      <c r="S405" s="66"/>
    </row>
    <row r="406" spans="1:19">
      <c r="A406" s="64">
        <f t="shared" si="95"/>
        <v>42800</v>
      </c>
      <c r="B406" s="65">
        <f t="shared" si="96"/>
        <v>21</v>
      </c>
      <c r="C406" s="66" t="s">
        <v>41</v>
      </c>
      <c r="D406" s="66"/>
      <c r="E406" s="66"/>
      <c r="F406" s="65">
        <v>68</v>
      </c>
      <c r="G406" s="66" t="s">
        <v>705</v>
      </c>
      <c r="H406" s="65">
        <v>15</v>
      </c>
      <c r="I406" s="65">
        <v>15</v>
      </c>
      <c r="J406" s="65">
        <v>15</v>
      </c>
      <c r="K406" s="137">
        <v>1982</v>
      </c>
      <c r="L406" s="137"/>
      <c r="M406" s="137"/>
      <c r="N406" s="67">
        <f t="shared" si="93"/>
        <v>132.13333333333333</v>
      </c>
      <c r="O406" s="65">
        <v>26</v>
      </c>
      <c r="P406" s="65">
        <f t="shared" si="97"/>
        <v>27</v>
      </c>
      <c r="Q406" s="65">
        <f t="shared" si="98"/>
        <v>1</v>
      </c>
      <c r="R406" s="65">
        <f t="shared" si="99"/>
        <v>56065</v>
      </c>
      <c r="S406" s="66"/>
    </row>
    <row r="407" spans="1:19">
      <c r="A407" s="64">
        <f t="shared" si="95"/>
        <v>42800</v>
      </c>
      <c r="B407" s="65">
        <f t="shared" si="96"/>
        <v>22</v>
      </c>
      <c r="C407" s="109" t="s">
        <v>316</v>
      </c>
      <c r="D407" s="109"/>
      <c r="E407" s="109"/>
      <c r="F407" s="110">
        <v>67</v>
      </c>
      <c r="G407" s="111" t="s">
        <v>675</v>
      </c>
      <c r="H407" s="65">
        <v>15</v>
      </c>
      <c r="I407" s="65">
        <v>11</v>
      </c>
      <c r="J407" s="65">
        <v>16</v>
      </c>
      <c r="K407" s="137">
        <v>2132</v>
      </c>
      <c r="L407" s="137"/>
      <c r="M407" s="137"/>
      <c r="N407" s="67">
        <f t="shared" si="93"/>
        <v>133.25</v>
      </c>
      <c r="O407" s="65">
        <v>183</v>
      </c>
      <c r="P407" s="65">
        <f t="shared" si="97"/>
        <v>27</v>
      </c>
      <c r="Q407" s="65">
        <f t="shared" si="98"/>
        <v>1</v>
      </c>
      <c r="R407" s="65">
        <f t="shared" si="99"/>
        <v>56065</v>
      </c>
      <c r="S407" s="66"/>
    </row>
    <row r="408" spans="1:19">
      <c r="A408" s="64">
        <f t="shared" si="95"/>
        <v>42800</v>
      </c>
      <c r="B408" s="65">
        <f t="shared" si="96"/>
        <v>23</v>
      </c>
      <c r="C408" s="66" t="s">
        <v>38</v>
      </c>
      <c r="D408" s="66"/>
      <c r="E408" s="66"/>
      <c r="F408" s="65">
        <v>65</v>
      </c>
      <c r="G408" s="111" t="s">
        <v>675</v>
      </c>
      <c r="H408" s="65">
        <v>15</v>
      </c>
      <c r="I408" s="65">
        <v>15</v>
      </c>
      <c r="J408" s="65">
        <v>16</v>
      </c>
      <c r="K408" s="137">
        <v>2123</v>
      </c>
      <c r="L408" s="137"/>
      <c r="M408" s="137"/>
      <c r="N408" s="67">
        <f t="shared" si="93"/>
        <v>132.6875</v>
      </c>
      <c r="O408" s="65">
        <v>204</v>
      </c>
      <c r="P408" s="65">
        <f t="shared" si="97"/>
        <v>27</v>
      </c>
      <c r="Q408" s="65">
        <f t="shared" si="98"/>
        <v>1</v>
      </c>
      <c r="R408" s="65">
        <f t="shared" si="99"/>
        <v>56065</v>
      </c>
      <c r="S408" s="66"/>
    </row>
    <row r="409" spans="1:19">
      <c r="A409" s="64">
        <f t="shared" si="95"/>
        <v>42800</v>
      </c>
      <c r="B409" s="65">
        <f t="shared" si="96"/>
        <v>24</v>
      </c>
      <c r="C409" s="66" t="s">
        <v>738</v>
      </c>
      <c r="D409" s="66"/>
      <c r="E409" s="66"/>
      <c r="F409" s="65">
        <v>65</v>
      </c>
      <c r="G409" s="66" t="s">
        <v>705</v>
      </c>
      <c r="H409" s="65">
        <v>15</v>
      </c>
      <c r="I409" s="65">
        <v>3</v>
      </c>
      <c r="J409" s="65">
        <v>15</v>
      </c>
      <c r="K409" s="137">
        <v>1963</v>
      </c>
      <c r="L409" s="137"/>
      <c r="M409" s="137"/>
      <c r="N409" s="67">
        <f t="shared" si="93"/>
        <v>130.86666666666667</v>
      </c>
      <c r="O409" s="65">
        <v>38</v>
      </c>
      <c r="P409" s="65">
        <f t="shared" si="97"/>
        <v>27</v>
      </c>
      <c r="Q409" s="65">
        <f t="shared" si="98"/>
        <v>1</v>
      </c>
      <c r="R409" s="65">
        <f t="shared" si="99"/>
        <v>56065</v>
      </c>
      <c r="S409" s="66"/>
    </row>
    <row r="410" spans="1:19">
      <c r="A410" s="64">
        <f t="shared" si="95"/>
        <v>42800</v>
      </c>
      <c r="B410" s="65">
        <f t="shared" si="96"/>
        <v>25</v>
      </c>
      <c r="C410" s="66" t="s">
        <v>32</v>
      </c>
      <c r="D410" s="66"/>
      <c r="E410" s="66"/>
      <c r="F410" s="65">
        <v>62</v>
      </c>
      <c r="G410" s="66" t="s">
        <v>737</v>
      </c>
      <c r="H410" s="65">
        <v>15</v>
      </c>
      <c r="I410" s="65">
        <v>15</v>
      </c>
      <c r="J410" s="65">
        <v>16</v>
      </c>
      <c r="K410" s="137">
        <v>2134</v>
      </c>
      <c r="L410" s="137"/>
      <c r="M410" s="137"/>
      <c r="N410" s="67">
        <f t="shared" si="93"/>
        <v>133.375</v>
      </c>
      <c r="O410" s="65">
        <v>92</v>
      </c>
      <c r="P410" s="65">
        <f t="shared" si="97"/>
        <v>27</v>
      </c>
      <c r="Q410" s="65">
        <f t="shared" si="98"/>
        <v>1</v>
      </c>
      <c r="R410" s="65">
        <f t="shared" si="99"/>
        <v>56065</v>
      </c>
      <c r="S410" s="66"/>
    </row>
    <row r="411" spans="1:19">
      <c r="A411" s="64">
        <f t="shared" si="95"/>
        <v>42800</v>
      </c>
      <c r="B411" s="65">
        <f t="shared" si="96"/>
        <v>26</v>
      </c>
      <c r="C411" s="172" t="s">
        <v>739</v>
      </c>
      <c r="D411" s="172"/>
      <c r="E411" s="172"/>
      <c r="F411" s="173">
        <v>60</v>
      </c>
      <c r="G411" s="172" t="s">
        <v>686</v>
      </c>
      <c r="H411" s="65">
        <v>15</v>
      </c>
      <c r="I411" s="65">
        <v>4</v>
      </c>
      <c r="J411" s="65">
        <v>14</v>
      </c>
      <c r="K411" s="137">
        <v>1827</v>
      </c>
      <c r="L411" s="137"/>
      <c r="M411" s="137"/>
      <c r="N411" s="67">
        <f t="shared" si="93"/>
        <v>130.5</v>
      </c>
      <c r="O411" s="65">
        <v>79</v>
      </c>
      <c r="P411" s="65">
        <f t="shared" si="97"/>
        <v>27</v>
      </c>
      <c r="Q411" s="65">
        <f t="shared" si="98"/>
        <v>1</v>
      </c>
      <c r="R411" s="65">
        <f t="shared" si="99"/>
        <v>56065</v>
      </c>
      <c r="S411" s="66"/>
    </row>
    <row r="412" spans="1:19" ht="17.25" thickBot="1">
      <c r="A412" s="69">
        <f t="shared" si="95"/>
        <v>42800</v>
      </c>
      <c r="B412" s="70">
        <f t="shared" si="96"/>
        <v>27</v>
      </c>
      <c r="C412" s="75" t="s">
        <v>697</v>
      </c>
      <c r="D412" s="75"/>
      <c r="E412" s="75"/>
      <c r="F412" s="70">
        <v>60</v>
      </c>
      <c r="G412" s="75" t="s">
        <v>691</v>
      </c>
      <c r="H412" s="70">
        <v>15</v>
      </c>
      <c r="I412" s="70">
        <v>9</v>
      </c>
      <c r="J412" s="70">
        <v>16</v>
      </c>
      <c r="K412" s="176">
        <v>2151</v>
      </c>
      <c r="L412" s="176"/>
      <c r="M412" s="176"/>
      <c r="N412" s="74">
        <f t="shared" si="93"/>
        <v>134.4375</v>
      </c>
      <c r="O412" s="70">
        <v>226</v>
      </c>
      <c r="P412" s="70">
        <f t="shared" si="97"/>
        <v>27</v>
      </c>
      <c r="Q412" s="70">
        <f t="shared" si="98"/>
        <v>1</v>
      </c>
      <c r="R412" s="70">
        <f t="shared" si="99"/>
        <v>56065</v>
      </c>
      <c r="S412" s="75"/>
    </row>
    <row r="413" spans="1:19" ht="17.25" thickTop="1">
      <c r="A413" s="140">
        <f>A386+7</f>
        <v>42807</v>
      </c>
      <c r="B413" s="141">
        <v>1</v>
      </c>
      <c r="C413" s="142" t="s">
        <v>29</v>
      </c>
      <c r="D413" s="142"/>
      <c r="E413" s="142"/>
      <c r="F413" s="141">
        <v>114</v>
      </c>
      <c r="G413" s="142" t="s">
        <v>695</v>
      </c>
      <c r="H413" s="141">
        <f>H386+1</f>
        <v>16</v>
      </c>
      <c r="I413" s="141">
        <v>15</v>
      </c>
      <c r="J413" s="183">
        <v>16</v>
      </c>
      <c r="K413" s="183">
        <v>2160</v>
      </c>
      <c r="L413" s="184">
        <v>84</v>
      </c>
      <c r="M413" s="184"/>
      <c r="N413" s="185">
        <f>IF(J413=0,0,(K413-L413)/J413)</f>
        <v>129.75</v>
      </c>
      <c r="O413" s="183">
        <v>422</v>
      </c>
      <c r="P413" s="141">
        <f>COUNTA(C413:C438)</f>
        <v>26</v>
      </c>
      <c r="Q413" s="141">
        <v>3</v>
      </c>
      <c r="R413" s="141">
        <f>SUM(K413:K438)</f>
        <v>49633</v>
      </c>
      <c r="S413" s="142"/>
    </row>
    <row r="414" spans="1:19">
      <c r="A414" s="140">
        <f>A413</f>
        <v>42807</v>
      </c>
      <c r="B414" s="141">
        <f>B413+1</f>
        <v>2</v>
      </c>
      <c r="C414" s="144" t="s">
        <v>370</v>
      </c>
      <c r="D414" s="144"/>
      <c r="E414" s="144"/>
      <c r="F414" s="148">
        <v>97</v>
      </c>
      <c r="G414" s="149" t="s">
        <v>695</v>
      </c>
      <c r="H414" s="141">
        <f>H413</f>
        <v>16</v>
      </c>
      <c r="I414" s="141">
        <v>5</v>
      </c>
      <c r="J414" s="183">
        <v>16</v>
      </c>
      <c r="K414" s="183">
        <v>2112</v>
      </c>
      <c r="L414" s="184">
        <v>34</v>
      </c>
      <c r="M414" s="184"/>
      <c r="N414" s="185">
        <f t="shared" ref="N414:N438" si="101">IF(J414=0,0,(K414-L414)/J414)</f>
        <v>129.875</v>
      </c>
      <c r="O414" s="183">
        <v>282</v>
      </c>
      <c r="P414" s="141">
        <f>P413</f>
        <v>26</v>
      </c>
      <c r="Q414" s="141">
        <f t="shared" ref="Q414:R415" si="102">Q413</f>
        <v>3</v>
      </c>
      <c r="R414" s="141">
        <f t="shared" si="102"/>
        <v>49633</v>
      </c>
      <c r="S414" s="142"/>
    </row>
    <row r="415" spans="1:19">
      <c r="A415" s="140">
        <f t="shared" ref="A415:A438" si="103">A414</f>
        <v>42807</v>
      </c>
      <c r="B415" s="141">
        <f t="shared" ref="B415:B438" si="104">B414+1</f>
        <v>3</v>
      </c>
      <c r="C415" s="144" t="s">
        <v>694</v>
      </c>
      <c r="D415" s="144"/>
      <c r="E415" s="144"/>
      <c r="F415" s="148">
        <v>96</v>
      </c>
      <c r="G415" s="149" t="s">
        <v>695</v>
      </c>
      <c r="H415" s="141">
        <f t="shared" ref="H415:H438" si="105">H414</f>
        <v>16</v>
      </c>
      <c r="I415" s="141">
        <v>13</v>
      </c>
      <c r="J415" s="183">
        <v>16</v>
      </c>
      <c r="K415" s="183">
        <v>2160</v>
      </c>
      <c r="L415" s="184">
        <v>13</v>
      </c>
      <c r="M415" s="184"/>
      <c r="N415" s="185">
        <f t="shared" si="101"/>
        <v>134.1875</v>
      </c>
      <c r="O415" s="183">
        <v>239</v>
      </c>
      <c r="P415" s="141">
        <f t="shared" ref="P415" si="106">P414</f>
        <v>26</v>
      </c>
      <c r="Q415" s="141">
        <f t="shared" si="102"/>
        <v>3</v>
      </c>
      <c r="R415" s="141">
        <f t="shared" si="102"/>
        <v>49633</v>
      </c>
      <c r="S415" s="142"/>
    </row>
    <row r="416" spans="1:19">
      <c r="A416" s="140">
        <f t="shared" si="103"/>
        <v>42807</v>
      </c>
      <c r="B416" s="141">
        <f t="shared" si="104"/>
        <v>4</v>
      </c>
      <c r="C416" s="144" t="s">
        <v>349</v>
      </c>
      <c r="D416" s="144"/>
      <c r="E416" s="144"/>
      <c r="F416" s="148">
        <v>95</v>
      </c>
      <c r="G416" s="146" t="s">
        <v>695</v>
      </c>
      <c r="H416" s="141">
        <f t="shared" si="105"/>
        <v>16</v>
      </c>
      <c r="I416" s="141">
        <v>10</v>
      </c>
      <c r="J416" s="183">
        <v>16</v>
      </c>
      <c r="K416" s="183">
        <v>2160</v>
      </c>
      <c r="L416" s="184">
        <v>78</v>
      </c>
      <c r="M416" s="184"/>
      <c r="N416" s="185">
        <f t="shared" si="101"/>
        <v>130.125</v>
      </c>
      <c r="O416" s="183">
        <v>331</v>
      </c>
      <c r="P416" s="141">
        <f t="shared" ref="P416:R416" si="107">P415</f>
        <v>26</v>
      </c>
      <c r="Q416" s="141">
        <f t="shared" si="107"/>
        <v>3</v>
      </c>
      <c r="R416" s="141">
        <f t="shared" si="107"/>
        <v>49633</v>
      </c>
      <c r="S416" s="142"/>
    </row>
    <row r="417" spans="1:20">
      <c r="A417" s="140">
        <f t="shared" si="103"/>
        <v>42807</v>
      </c>
      <c r="B417" s="141">
        <f t="shared" si="104"/>
        <v>5</v>
      </c>
      <c r="C417" s="179" t="s">
        <v>27</v>
      </c>
      <c r="D417" s="179"/>
      <c r="E417" s="179"/>
      <c r="F417" s="145">
        <v>94</v>
      </c>
      <c r="G417" s="146" t="s">
        <v>670</v>
      </c>
      <c r="H417" s="141">
        <f t="shared" si="105"/>
        <v>16</v>
      </c>
      <c r="I417" s="141">
        <v>15</v>
      </c>
      <c r="J417" s="183">
        <v>0</v>
      </c>
      <c r="K417" s="183">
        <v>0</v>
      </c>
      <c r="L417" s="184">
        <v>0</v>
      </c>
      <c r="M417" s="184"/>
      <c r="N417" s="185">
        <f t="shared" si="101"/>
        <v>0</v>
      </c>
      <c r="O417" s="183">
        <v>0</v>
      </c>
      <c r="P417" s="141">
        <f t="shared" ref="P417:R417" si="108">P416</f>
        <v>26</v>
      </c>
      <c r="Q417" s="141">
        <f t="shared" si="108"/>
        <v>3</v>
      </c>
      <c r="R417" s="141">
        <f t="shared" si="108"/>
        <v>49633</v>
      </c>
      <c r="S417" s="147"/>
      <c r="T417" s="82"/>
    </row>
    <row r="418" spans="1:20">
      <c r="A418" s="140">
        <f t="shared" si="103"/>
        <v>42807</v>
      </c>
      <c r="B418" s="141">
        <f t="shared" si="104"/>
        <v>6</v>
      </c>
      <c r="C418" s="142" t="s">
        <v>9</v>
      </c>
      <c r="D418" s="142"/>
      <c r="E418" s="142"/>
      <c r="F418" s="141">
        <v>87</v>
      </c>
      <c r="G418" s="142" t="s">
        <v>720</v>
      </c>
      <c r="H418" s="141">
        <f t="shared" si="105"/>
        <v>16</v>
      </c>
      <c r="I418" s="141">
        <v>16</v>
      </c>
      <c r="J418" s="183">
        <v>16</v>
      </c>
      <c r="K418" s="183">
        <v>2108</v>
      </c>
      <c r="L418" s="184">
        <v>25</v>
      </c>
      <c r="M418" s="184"/>
      <c r="N418" s="185">
        <f t="shared" si="101"/>
        <v>130.1875</v>
      </c>
      <c r="O418" s="183">
        <v>355</v>
      </c>
      <c r="P418" s="141">
        <f t="shared" ref="P418:R418" si="109">P417</f>
        <v>26</v>
      </c>
      <c r="Q418" s="141">
        <f t="shared" si="109"/>
        <v>3</v>
      </c>
      <c r="R418" s="141">
        <f t="shared" si="109"/>
        <v>49633</v>
      </c>
      <c r="S418" s="142"/>
    </row>
    <row r="419" spans="1:20">
      <c r="A419" s="140">
        <f t="shared" si="103"/>
        <v>42807</v>
      </c>
      <c r="B419" s="141">
        <f t="shared" si="104"/>
        <v>7</v>
      </c>
      <c r="C419" s="142" t="s">
        <v>358</v>
      </c>
      <c r="D419" s="142"/>
      <c r="E419" s="142"/>
      <c r="F419" s="141">
        <v>87</v>
      </c>
      <c r="G419" s="142" t="s">
        <v>686</v>
      </c>
      <c r="H419" s="141">
        <f t="shared" si="105"/>
        <v>16</v>
      </c>
      <c r="I419" s="141">
        <v>6</v>
      </c>
      <c r="J419" s="183">
        <v>16</v>
      </c>
      <c r="K419" s="183">
        <v>2095</v>
      </c>
      <c r="L419" s="184">
        <v>0</v>
      </c>
      <c r="M419" s="184"/>
      <c r="N419" s="185">
        <f t="shared" si="101"/>
        <v>130.9375</v>
      </c>
      <c r="O419" s="183">
        <v>21</v>
      </c>
      <c r="P419" s="141">
        <f t="shared" ref="P419:R419" si="110">P418</f>
        <v>26</v>
      </c>
      <c r="Q419" s="141">
        <f t="shared" si="110"/>
        <v>3</v>
      </c>
      <c r="R419" s="141">
        <f t="shared" si="110"/>
        <v>49633</v>
      </c>
      <c r="S419" s="142"/>
    </row>
    <row r="420" spans="1:20">
      <c r="A420" s="140">
        <f t="shared" si="103"/>
        <v>42807</v>
      </c>
      <c r="B420" s="141">
        <f t="shared" si="104"/>
        <v>8</v>
      </c>
      <c r="C420" s="142" t="s">
        <v>28</v>
      </c>
      <c r="D420" s="142"/>
      <c r="E420" s="142"/>
      <c r="F420" s="141">
        <v>83</v>
      </c>
      <c r="G420" s="142" t="s">
        <v>695</v>
      </c>
      <c r="H420" s="141">
        <f t="shared" si="105"/>
        <v>16</v>
      </c>
      <c r="I420" s="141">
        <v>14</v>
      </c>
      <c r="J420" s="183">
        <v>16</v>
      </c>
      <c r="K420" s="183">
        <v>0</v>
      </c>
      <c r="L420" s="184">
        <v>199</v>
      </c>
      <c r="M420" s="184"/>
      <c r="N420" s="185">
        <f t="shared" si="101"/>
        <v>-12.4375</v>
      </c>
      <c r="O420" s="183">
        <v>1432</v>
      </c>
      <c r="P420" s="141">
        <f t="shared" ref="P420:R420" si="111">P419</f>
        <v>26</v>
      </c>
      <c r="Q420" s="141">
        <f t="shared" si="111"/>
        <v>3</v>
      </c>
      <c r="R420" s="141">
        <f t="shared" si="111"/>
        <v>49633</v>
      </c>
      <c r="S420" s="142"/>
    </row>
    <row r="421" spans="1:20">
      <c r="A421" s="140">
        <f t="shared" si="103"/>
        <v>42807</v>
      </c>
      <c r="B421" s="141">
        <f t="shared" si="104"/>
        <v>9</v>
      </c>
      <c r="C421" s="142" t="s">
        <v>360</v>
      </c>
      <c r="D421" s="142"/>
      <c r="E421" s="142"/>
      <c r="F421" s="141">
        <v>83</v>
      </c>
      <c r="G421" s="142" t="s">
        <v>695</v>
      </c>
      <c r="H421" s="141">
        <f t="shared" si="105"/>
        <v>16</v>
      </c>
      <c r="I421" s="141">
        <v>6</v>
      </c>
      <c r="J421" s="183">
        <v>16</v>
      </c>
      <c r="K421" s="183">
        <v>2132</v>
      </c>
      <c r="L421" s="184">
        <v>0</v>
      </c>
      <c r="M421" s="184"/>
      <c r="N421" s="185">
        <f t="shared" si="101"/>
        <v>133.25</v>
      </c>
      <c r="O421" s="183">
        <v>289</v>
      </c>
      <c r="P421" s="141">
        <f t="shared" ref="P421:R421" si="112">P420</f>
        <v>26</v>
      </c>
      <c r="Q421" s="141">
        <f t="shared" si="112"/>
        <v>3</v>
      </c>
      <c r="R421" s="141">
        <f t="shared" si="112"/>
        <v>49633</v>
      </c>
      <c r="S421" s="142"/>
    </row>
    <row r="422" spans="1:20">
      <c r="A422" s="140">
        <f t="shared" si="103"/>
        <v>42807</v>
      </c>
      <c r="B422" s="141">
        <f t="shared" si="104"/>
        <v>10</v>
      </c>
      <c r="C422" s="142" t="s">
        <v>36</v>
      </c>
      <c r="D422" s="142"/>
      <c r="E422" s="142"/>
      <c r="F422" s="141">
        <v>82</v>
      </c>
      <c r="G422" s="142" t="s">
        <v>691</v>
      </c>
      <c r="H422" s="141">
        <f t="shared" si="105"/>
        <v>16</v>
      </c>
      <c r="I422" s="141">
        <v>16</v>
      </c>
      <c r="J422" s="183">
        <v>16</v>
      </c>
      <c r="K422" s="183">
        <v>2097</v>
      </c>
      <c r="L422" s="184">
        <v>119</v>
      </c>
      <c r="M422" s="184"/>
      <c r="N422" s="185">
        <f t="shared" si="101"/>
        <v>123.625</v>
      </c>
      <c r="O422" s="183">
        <v>184</v>
      </c>
      <c r="P422" s="141">
        <f t="shared" ref="P422:R422" si="113">P421</f>
        <v>26</v>
      </c>
      <c r="Q422" s="141">
        <f t="shared" si="113"/>
        <v>3</v>
      </c>
      <c r="R422" s="141">
        <f t="shared" si="113"/>
        <v>49633</v>
      </c>
      <c r="S422" s="142"/>
    </row>
    <row r="423" spans="1:20">
      <c r="A423" s="140">
        <f t="shared" si="103"/>
        <v>42807</v>
      </c>
      <c r="B423" s="141">
        <f t="shared" si="104"/>
        <v>11</v>
      </c>
      <c r="C423" s="142" t="s">
        <v>724</v>
      </c>
      <c r="D423" s="142"/>
      <c r="E423" s="142"/>
      <c r="F423" s="141">
        <v>79</v>
      </c>
      <c r="G423" s="142" t="s">
        <v>691</v>
      </c>
      <c r="H423" s="141">
        <f t="shared" si="105"/>
        <v>16</v>
      </c>
      <c r="I423" s="141">
        <v>16</v>
      </c>
      <c r="J423" s="183">
        <v>16</v>
      </c>
      <c r="K423" s="183">
        <v>2110</v>
      </c>
      <c r="L423" s="184">
        <v>0</v>
      </c>
      <c r="M423" s="184"/>
      <c r="N423" s="185">
        <f t="shared" si="101"/>
        <v>131.875</v>
      </c>
      <c r="O423" s="183">
        <v>31</v>
      </c>
      <c r="P423" s="141">
        <f t="shared" ref="P423:R423" si="114">P422</f>
        <v>26</v>
      </c>
      <c r="Q423" s="141">
        <f t="shared" si="114"/>
        <v>3</v>
      </c>
      <c r="R423" s="141">
        <f t="shared" si="114"/>
        <v>49633</v>
      </c>
      <c r="S423" s="142"/>
    </row>
    <row r="424" spans="1:20">
      <c r="A424" s="140">
        <f t="shared" si="103"/>
        <v>42807</v>
      </c>
      <c r="B424" s="141">
        <f t="shared" si="104"/>
        <v>12</v>
      </c>
      <c r="C424" s="144" t="s">
        <v>365</v>
      </c>
      <c r="D424" s="144"/>
      <c r="E424" s="144"/>
      <c r="F424" s="148">
        <v>79</v>
      </c>
      <c r="G424" s="142" t="s">
        <v>691</v>
      </c>
      <c r="H424" s="141">
        <f t="shared" si="105"/>
        <v>16</v>
      </c>
      <c r="I424" s="141">
        <v>5</v>
      </c>
      <c r="J424" s="183">
        <v>16</v>
      </c>
      <c r="K424" s="183">
        <v>2098</v>
      </c>
      <c r="L424" s="184">
        <v>25</v>
      </c>
      <c r="M424" s="184"/>
      <c r="N424" s="185">
        <f t="shared" si="101"/>
        <v>129.5625</v>
      </c>
      <c r="O424" s="183">
        <v>194</v>
      </c>
      <c r="P424" s="141">
        <f t="shared" ref="P424:R424" si="115">P423</f>
        <v>26</v>
      </c>
      <c r="Q424" s="141">
        <f t="shared" si="115"/>
        <v>3</v>
      </c>
      <c r="R424" s="141">
        <f t="shared" si="115"/>
        <v>49633</v>
      </c>
      <c r="S424" s="142"/>
    </row>
    <row r="425" spans="1:20">
      <c r="A425" s="140">
        <f t="shared" si="103"/>
        <v>42807</v>
      </c>
      <c r="B425" s="141">
        <f t="shared" si="104"/>
        <v>13</v>
      </c>
      <c r="C425" s="144" t="s">
        <v>31</v>
      </c>
      <c r="D425" s="144"/>
      <c r="E425" s="144"/>
      <c r="F425" s="148">
        <v>78</v>
      </c>
      <c r="G425" s="149" t="s">
        <v>695</v>
      </c>
      <c r="H425" s="141">
        <f t="shared" si="105"/>
        <v>16</v>
      </c>
      <c r="I425" s="141">
        <v>13</v>
      </c>
      <c r="J425" s="186">
        <v>16</v>
      </c>
      <c r="K425" s="186">
        <v>2147</v>
      </c>
      <c r="L425" s="184">
        <v>75</v>
      </c>
      <c r="M425" s="184"/>
      <c r="N425" s="185">
        <f t="shared" si="101"/>
        <v>129.5</v>
      </c>
      <c r="O425" s="186">
        <v>462</v>
      </c>
      <c r="P425" s="141">
        <f t="shared" ref="P425:R425" si="116">P424</f>
        <v>26</v>
      </c>
      <c r="Q425" s="141">
        <f t="shared" si="116"/>
        <v>3</v>
      </c>
      <c r="R425" s="141">
        <f t="shared" si="116"/>
        <v>49633</v>
      </c>
      <c r="S425" s="142"/>
    </row>
    <row r="426" spans="1:20">
      <c r="A426" s="140">
        <f t="shared" si="103"/>
        <v>42807</v>
      </c>
      <c r="B426" s="141">
        <f t="shared" si="104"/>
        <v>14</v>
      </c>
      <c r="C426" s="150" t="s">
        <v>380</v>
      </c>
      <c r="D426" s="150"/>
      <c r="E426" s="150"/>
      <c r="F426" s="187">
        <v>77</v>
      </c>
      <c r="G426" s="150" t="s">
        <v>740</v>
      </c>
      <c r="H426" s="141">
        <f t="shared" si="105"/>
        <v>16</v>
      </c>
      <c r="I426" s="141">
        <v>1</v>
      </c>
      <c r="J426" s="183">
        <v>16</v>
      </c>
      <c r="K426" s="183">
        <v>2144</v>
      </c>
      <c r="L426" s="184">
        <v>9</v>
      </c>
      <c r="M426" s="184"/>
      <c r="N426" s="185">
        <f t="shared" si="101"/>
        <v>133.4375</v>
      </c>
      <c r="O426" s="183">
        <v>637</v>
      </c>
      <c r="P426" s="141">
        <f t="shared" ref="P426:R426" si="117">P425</f>
        <v>26</v>
      </c>
      <c r="Q426" s="141">
        <f t="shared" si="117"/>
        <v>3</v>
      </c>
      <c r="R426" s="141">
        <f t="shared" si="117"/>
        <v>49633</v>
      </c>
      <c r="S426" s="142"/>
    </row>
    <row r="427" spans="1:20">
      <c r="A427" s="140">
        <f t="shared" si="103"/>
        <v>42807</v>
      </c>
      <c r="B427" s="141">
        <f t="shared" si="104"/>
        <v>15</v>
      </c>
      <c r="C427" s="144" t="s">
        <v>378</v>
      </c>
      <c r="D427" s="144"/>
      <c r="E427" s="144"/>
      <c r="F427" s="148">
        <v>76</v>
      </c>
      <c r="G427" s="149" t="s">
        <v>675</v>
      </c>
      <c r="H427" s="141">
        <f t="shared" si="105"/>
        <v>16</v>
      </c>
      <c r="I427" s="141">
        <v>2</v>
      </c>
      <c r="J427" s="183">
        <v>16</v>
      </c>
      <c r="K427" s="183">
        <v>2096</v>
      </c>
      <c r="L427" s="184">
        <v>4</v>
      </c>
      <c r="M427" s="184"/>
      <c r="N427" s="185">
        <f t="shared" si="101"/>
        <v>130.75</v>
      </c>
      <c r="O427" s="183">
        <v>219</v>
      </c>
      <c r="P427" s="141">
        <f t="shared" ref="P427:R427" si="118">P426</f>
        <v>26</v>
      </c>
      <c r="Q427" s="141">
        <f t="shared" si="118"/>
        <v>3</v>
      </c>
      <c r="R427" s="141">
        <f t="shared" si="118"/>
        <v>49633</v>
      </c>
      <c r="S427" s="142"/>
    </row>
    <row r="428" spans="1:20">
      <c r="A428" s="140">
        <f t="shared" si="103"/>
        <v>42807</v>
      </c>
      <c r="B428" s="141">
        <f t="shared" si="104"/>
        <v>16</v>
      </c>
      <c r="C428" s="144" t="s">
        <v>344</v>
      </c>
      <c r="D428" s="144"/>
      <c r="E428" s="144"/>
      <c r="F428" s="148">
        <v>76</v>
      </c>
      <c r="G428" s="149" t="s">
        <v>343</v>
      </c>
      <c r="H428" s="141">
        <f t="shared" si="105"/>
        <v>16</v>
      </c>
      <c r="I428" s="141">
        <v>9</v>
      </c>
      <c r="J428" s="186">
        <v>16</v>
      </c>
      <c r="K428" s="186">
        <v>2126</v>
      </c>
      <c r="L428" s="184">
        <v>79</v>
      </c>
      <c r="M428" s="184"/>
      <c r="N428" s="185">
        <f t="shared" si="101"/>
        <v>127.9375</v>
      </c>
      <c r="O428" s="186">
        <v>302</v>
      </c>
      <c r="P428" s="141">
        <f t="shared" ref="P428:R428" si="119">P427</f>
        <v>26</v>
      </c>
      <c r="Q428" s="141">
        <f t="shared" si="119"/>
        <v>3</v>
      </c>
      <c r="R428" s="141">
        <f t="shared" si="119"/>
        <v>49633</v>
      </c>
      <c r="S428" s="142"/>
    </row>
    <row r="429" spans="1:20">
      <c r="A429" s="140">
        <f t="shared" si="103"/>
        <v>42807</v>
      </c>
      <c r="B429" s="141">
        <f t="shared" si="104"/>
        <v>17</v>
      </c>
      <c r="C429" s="144" t="s">
        <v>379</v>
      </c>
      <c r="D429" s="144"/>
      <c r="E429" s="144"/>
      <c r="F429" s="148">
        <v>74</v>
      </c>
      <c r="G429" s="149" t="s">
        <v>695</v>
      </c>
      <c r="H429" s="141">
        <f t="shared" si="105"/>
        <v>16</v>
      </c>
      <c r="I429" s="141">
        <v>7</v>
      </c>
      <c r="J429" s="183">
        <v>16</v>
      </c>
      <c r="K429" s="183">
        <v>2150</v>
      </c>
      <c r="L429" s="184">
        <v>55</v>
      </c>
      <c r="M429" s="184"/>
      <c r="N429" s="185">
        <f t="shared" si="101"/>
        <v>130.9375</v>
      </c>
      <c r="O429" s="183">
        <v>486</v>
      </c>
      <c r="P429" s="141">
        <f t="shared" ref="P429:R429" si="120">P428</f>
        <v>26</v>
      </c>
      <c r="Q429" s="141">
        <f t="shared" si="120"/>
        <v>3</v>
      </c>
      <c r="R429" s="141">
        <f t="shared" si="120"/>
        <v>49633</v>
      </c>
      <c r="S429" s="142"/>
    </row>
    <row r="430" spans="1:20">
      <c r="A430" s="140">
        <f t="shared" si="103"/>
        <v>42807</v>
      </c>
      <c r="B430" s="141">
        <f t="shared" si="104"/>
        <v>18</v>
      </c>
      <c r="C430" s="144" t="s">
        <v>33</v>
      </c>
      <c r="D430" s="144"/>
      <c r="E430" s="144"/>
      <c r="F430" s="148">
        <v>74</v>
      </c>
      <c r="G430" s="149" t="s">
        <v>729</v>
      </c>
      <c r="H430" s="141">
        <f t="shared" si="105"/>
        <v>16</v>
      </c>
      <c r="I430" s="141">
        <v>16</v>
      </c>
      <c r="J430" s="183">
        <v>16</v>
      </c>
      <c r="K430" s="183">
        <v>2150</v>
      </c>
      <c r="L430" s="184">
        <v>47</v>
      </c>
      <c r="M430" s="184"/>
      <c r="N430" s="185">
        <f t="shared" si="101"/>
        <v>131.4375</v>
      </c>
      <c r="O430" s="183">
        <v>75</v>
      </c>
      <c r="P430" s="141">
        <f t="shared" ref="P430:R430" si="121">P429</f>
        <v>26</v>
      </c>
      <c r="Q430" s="141">
        <f t="shared" si="121"/>
        <v>3</v>
      </c>
      <c r="R430" s="141">
        <f t="shared" si="121"/>
        <v>49633</v>
      </c>
      <c r="S430" s="142"/>
    </row>
    <row r="431" spans="1:20">
      <c r="A431" s="140">
        <f t="shared" si="103"/>
        <v>42807</v>
      </c>
      <c r="B431" s="141">
        <f t="shared" si="104"/>
        <v>19</v>
      </c>
      <c r="C431" s="144" t="s">
        <v>371</v>
      </c>
      <c r="D431" s="144"/>
      <c r="E431" s="144"/>
      <c r="F431" s="148">
        <v>72</v>
      </c>
      <c r="G431" s="149" t="s">
        <v>686</v>
      </c>
      <c r="H431" s="141">
        <f t="shared" si="105"/>
        <v>16</v>
      </c>
      <c r="I431" s="141">
        <v>5</v>
      </c>
      <c r="J431" s="183">
        <v>16</v>
      </c>
      <c r="K431" s="183">
        <v>2112</v>
      </c>
      <c r="L431" s="184">
        <v>0</v>
      </c>
      <c r="M431" s="184"/>
      <c r="N431" s="185">
        <f t="shared" si="101"/>
        <v>132</v>
      </c>
      <c r="O431" s="183">
        <v>116</v>
      </c>
      <c r="P431" s="141">
        <f t="shared" ref="P431:R431" si="122">P430</f>
        <v>26</v>
      </c>
      <c r="Q431" s="141">
        <f t="shared" si="122"/>
        <v>3</v>
      </c>
      <c r="R431" s="141">
        <f t="shared" si="122"/>
        <v>49633</v>
      </c>
      <c r="S431" s="142"/>
    </row>
    <row r="432" spans="1:20">
      <c r="A432" s="140">
        <f t="shared" si="103"/>
        <v>42807</v>
      </c>
      <c r="B432" s="141">
        <f t="shared" si="104"/>
        <v>20</v>
      </c>
      <c r="C432" s="142" t="s">
        <v>41</v>
      </c>
      <c r="D432" s="142"/>
      <c r="E432" s="142"/>
      <c r="F432" s="141">
        <v>69</v>
      </c>
      <c r="G432" s="142" t="s">
        <v>705</v>
      </c>
      <c r="H432" s="141">
        <f t="shared" si="105"/>
        <v>16</v>
      </c>
      <c r="I432" s="141">
        <v>16</v>
      </c>
      <c r="J432" s="183">
        <v>15</v>
      </c>
      <c r="K432" s="183">
        <v>1971</v>
      </c>
      <c r="L432" s="184">
        <v>0</v>
      </c>
      <c r="M432" s="184"/>
      <c r="N432" s="185">
        <f t="shared" si="101"/>
        <v>131.4</v>
      </c>
      <c r="O432" s="183">
        <v>10</v>
      </c>
      <c r="P432" s="141">
        <f t="shared" ref="P432:R432" si="123">P431</f>
        <v>26</v>
      </c>
      <c r="Q432" s="141">
        <f t="shared" si="123"/>
        <v>3</v>
      </c>
      <c r="R432" s="141">
        <f t="shared" si="123"/>
        <v>49633</v>
      </c>
      <c r="S432" s="142"/>
    </row>
    <row r="433" spans="1:19">
      <c r="A433" s="140">
        <f t="shared" si="103"/>
        <v>42807</v>
      </c>
      <c r="B433" s="141">
        <f t="shared" si="104"/>
        <v>21</v>
      </c>
      <c r="C433" s="149" t="s">
        <v>316</v>
      </c>
      <c r="D433" s="149"/>
      <c r="E433" s="149"/>
      <c r="F433" s="145">
        <v>67</v>
      </c>
      <c r="G433" s="146" t="s">
        <v>675</v>
      </c>
      <c r="H433" s="141">
        <f t="shared" si="105"/>
        <v>16</v>
      </c>
      <c r="I433" s="141">
        <v>12</v>
      </c>
      <c r="J433" s="183">
        <v>16</v>
      </c>
      <c r="K433" s="183">
        <v>2126</v>
      </c>
      <c r="L433" s="184">
        <v>11</v>
      </c>
      <c r="M433" s="184"/>
      <c r="N433" s="185">
        <f t="shared" si="101"/>
        <v>132.1875</v>
      </c>
      <c r="O433" s="183">
        <v>188</v>
      </c>
      <c r="P433" s="141">
        <f t="shared" ref="P433:R433" si="124">P432</f>
        <v>26</v>
      </c>
      <c r="Q433" s="141">
        <f t="shared" si="124"/>
        <v>3</v>
      </c>
      <c r="R433" s="141">
        <f t="shared" si="124"/>
        <v>49633</v>
      </c>
      <c r="S433" s="142"/>
    </row>
    <row r="434" spans="1:19">
      <c r="A434" s="140">
        <f t="shared" si="103"/>
        <v>42807</v>
      </c>
      <c r="B434" s="141">
        <f t="shared" si="104"/>
        <v>22</v>
      </c>
      <c r="C434" s="142" t="s">
        <v>38</v>
      </c>
      <c r="D434" s="142"/>
      <c r="E434" s="142"/>
      <c r="F434" s="141">
        <v>65</v>
      </c>
      <c r="G434" s="146" t="s">
        <v>675</v>
      </c>
      <c r="H434" s="141">
        <f t="shared" si="105"/>
        <v>16</v>
      </c>
      <c r="I434" s="141">
        <v>16</v>
      </c>
      <c r="J434" s="183">
        <v>16</v>
      </c>
      <c r="K434" s="183">
        <v>2124</v>
      </c>
      <c r="L434" s="184">
        <v>14</v>
      </c>
      <c r="M434" s="184"/>
      <c r="N434" s="185">
        <f t="shared" si="101"/>
        <v>131.875</v>
      </c>
      <c r="O434" s="183">
        <v>90</v>
      </c>
      <c r="P434" s="141">
        <f t="shared" ref="P434:R434" si="125">P433</f>
        <v>26</v>
      </c>
      <c r="Q434" s="141">
        <f t="shared" si="125"/>
        <v>3</v>
      </c>
      <c r="R434" s="141">
        <f t="shared" si="125"/>
        <v>49633</v>
      </c>
      <c r="S434" s="142"/>
    </row>
    <row r="435" spans="1:19">
      <c r="A435" s="140">
        <f t="shared" si="103"/>
        <v>42807</v>
      </c>
      <c r="B435" s="141">
        <f t="shared" si="104"/>
        <v>23</v>
      </c>
      <c r="C435" s="142" t="s">
        <v>735</v>
      </c>
      <c r="D435" s="142"/>
      <c r="E435" s="142"/>
      <c r="F435" s="141">
        <v>65</v>
      </c>
      <c r="G435" s="142" t="s">
        <v>705</v>
      </c>
      <c r="H435" s="141">
        <f t="shared" si="105"/>
        <v>16</v>
      </c>
      <c r="I435" s="141">
        <v>4</v>
      </c>
      <c r="J435" s="183">
        <v>16</v>
      </c>
      <c r="K435" s="183">
        <v>2092</v>
      </c>
      <c r="L435" s="184">
        <v>0</v>
      </c>
      <c r="M435" s="184"/>
      <c r="N435" s="185">
        <f t="shared" si="101"/>
        <v>130.75</v>
      </c>
      <c r="O435" s="183">
        <v>29</v>
      </c>
      <c r="P435" s="141">
        <f t="shared" ref="P435:R435" si="126">P434</f>
        <v>26</v>
      </c>
      <c r="Q435" s="141">
        <f t="shared" si="126"/>
        <v>3</v>
      </c>
      <c r="R435" s="141">
        <f t="shared" si="126"/>
        <v>49633</v>
      </c>
      <c r="S435" s="142"/>
    </row>
    <row r="436" spans="1:19">
      <c r="A436" s="140">
        <f t="shared" si="103"/>
        <v>42807</v>
      </c>
      <c r="B436" s="141">
        <f t="shared" si="104"/>
        <v>24</v>
      </c>
      <c r="C436" s="142" t="s">
        <v>32</v>
      </c>
      <c r="D436" s="142"/>
      <c r="E436" s="142"/>
      <c r="F436" s="141">
        <v>62</v>
      </c>
      <c r="G436" s="142" t="s">
        <v>675</v>
      </c>
      <c r="H436" s="141">
        <f t="shared" si="105"/>
        <v>16</v>
      </c>
      <c r="I436" s="141">
        <v>16</v>
      </c>
      <c r="J436" s="183">
        <v>16</v>
      </c>
      <c r="K436" s="183">
        <v>2140</v>
      </c>
      <c r="L436" s="184">
        <v>87</v>
      </c>
      <c r="M436" s="184"/>
      <c r="N436" s="185">
        <f t="shared" si="101"/>
        <v>128.3125</v>
      </c>
      <c r="O436" s="183">
        <v>44</v>
      </c>
      <c r="P436" s="141">
        <f t="shared" ref="P436:R436" si="127">P435</f>
        <v>26</v>
      </c>
      <c r="Q436" s="141">
        <f t="shared" si="127"/>
        <v>3</v>
      </c>
      <c r="R436" s="141">
        <f t="shared" si="127"/>
        <v>49633</v>
      </c>
      <c r="S436" s="142"/>
    </row>
    <row r="437" spans="1:19">
      <c r="A437" s="140">
        <f t="shared" si="103"/>
        <v>42807</v>
      </c>
      <c r="B437" s="141">
        <f t="shared" si="104"/>
        <v>25</v>
      </c>
      <c r="C437" s="142" t="s">
        <v>698</v>
      </c>
      <c r="D437" s="142"/>
      <c r="E437" s="142"/>
      <c r="F437" s="141">
        <v>61</v>
      </c>
      <c r="G437" s="142" t="s">
        <v>686</v>
      </c>
      <c r="H437" s="141">
        <f t="shared" si="105"/>
        <v>16</v>
      </c>
      <c r="I437" s="141">
        <v>5</v>
      </c>
      <c r="J437" s="183">
        <v>15</v>
      </c>
      <c r="K437" s="183">
        <v>1968</v>
      </c>
      <c r="L437" s="184">
        <v>0</v>
      </c>
      <c r="M437" s="184"/>
      <c r="N437" s="185">
        <f t="shared" si="101"/>
        <v>131.19999999999999</v>
      </c>
      <c r="O437" s="183">
        <v>39</v>
      </c>
      <c r="P437" s="141">
        <f t="shared" ref="P437:R437" si="128">P436</f>
        <v>26</v>
      </c>
      <c r="Q437" s="141">
        <f t="shared" si="128"/>
        <v>3</v>
      </c>
      <c r="R437" s="141">
        <f t="shared" si="128"/>
        <v>49633</v>
      </c>
      <c r="S437" s="142"/>
    </row>
    <row r="438" spans="1:19" ht="17.25" thickBot="1">
      <c r="A438" s="156">
        <f t="shared" si="103"/>
        <v>42807</v>
      </c>
      <c r="B438" s="157">
        <f t="shared" si="104"/>
        <v>26</v>
      </c>
      <c r="C438" s="188" t="s">
        <v>716</v>
      </c>
      <c r="D438" s="188"/>
      <c r="E438" s="188"/>
      <c r="F438" s="157">
        <v>60</v>
      </c>
      <c r="G438" s="162" t="s">
        <v>691</v>
      </c>
      <c r="H438" s="157">
        <f t="shared" si="105"/>
        <v>16</v>
      </c>
      <c r="I438" s="157">
        <v>10</v>
      </c>
      <c r="J438" s="189">
        <v>8</v>
      </c>
      <c r="K438" s="189">
        <v>1055</v>
      </c>
      <c r="L438" s="190">
        <v>0</v>
      </c>
      <c r="M438" s="190"/>
      <c r="N438" s="191">
        <f t="shared" si="101"/>
        <v>131.875</v>
      </c>
      <c r="O438" s="189">
        <v>0</v>
      </c>
      <c r="P438" s="157">
        <f t="shared" ref="P438:R438" si="129">P437</f>
        <v>26</v>
      </c>
      <c r="Q438" s="157">
        <f t="shared" si="129"/>
        <v>3</v>
      </c>
      <c r="R438" s="157">
        <f t="shared" si="129"/>
        <v>49633</v>
      </c>
      <c r="S438" s="162"/>
    </row>
    <row r="439" spans="1:19" ht="17.25" thickTop="1">
      <c r="A439" s="64">
        <f>A438+7</f>
        <v>42814</v>
      </c>
      <c r="B439" s="65">
        <v>1</v>
      </c>
      <c r="C439" s="66" t="s">
        <v>29</v>
      </c>
      <c r="D439" s="66"/>
      <c r="E439" s="66"/>
      <c r="F439" s="65">
        <v>115</v>
      </c>
      <c r="G439" s="66" t="s">
        <v>695</v>
      </c>
      <c r="H439" s="65">
        <f>H438+1</f>
        <v>17</v>
      </c>
      <c r="I439" s="65">
        <v>16</v>
      </c>
      <c r="J439" s="192">
        <v>16</v>
      </c>
      <c r="K439" s="192">
        <v>2160</v>
      </c>
      <c r="L439" s="193">
        <v>65</v>
      </c>
      <c r="M439" s="193"/>
      <c r="N439" s="194">
        <f>IF(J439=0,0,(K439-L439)/J439)</f>
        <v>130.9375</v>
      </c>
      <c r="O439" s="192">
        <v>425</v>
      </c>
      <c r="P439" s="65">
        <f>COUNTA(C439:C463)</f>
        <v>25</v>
      </c>
      <c r="Q439" s="65">
        <v>2</v>
      </c>
      <c r="R439" s="65">
        <f>SUM(K439:K463)</f>
        <v>50837</v>
      </c>
      <c r="S439" s="66" t="s">
        <v>741</v>
      </c>
    </row>
    <row r="440" spans="1:19">
      <c r="A440" s="64">
        <f>A439</f>
        <v>42814</v>
      </c>
      <c r="B440" s="65">
        <f>B439+1</f>
        <v>2</v>
      </c>
      <c r="C440" s="125" t="s">
        <v>370</v>
      </c>
      <c r="D440" s="125"/>
      <c r="E440" s="125"/>
      <c r="F440" s="137">
        <v>98</v>
      </c>
      <c r="G440" s="109" t="s">
        <v>670</v>
      </c>
      <c r="H440" s="65">
        <f>H439</f>
        <v>17</v>
      </c>
      <c r="I440" s="65">
        <v>6</v>
      </c>
      <c r="J440" s="192">
        <v>16</v>
      </c>
      <c r="K440" s="192">
        <v>2106</v>
      </c>
      <c r="L440" s="193">
        <v>63</v>
      </c>
      <c r="M440" s="193"/>
      <c r="N440" s="194">
        <f t="shared" ref="N440:N463" si="130">IF(J440=0,0,(K440-L440)/J440)</f>
        <v>127.6875</v>
      </c>
      <c r="O440" s="192">
        <v>348</v>
      </c>
      <c r="P440" s="65">
        <f>P439</f>
        <v>25</v>
      </c>
      <c r="Q440" s="65">
        <f t="shared" ref="Q440:R440" si="131">Q439</f>
        <v>2</v>
      </c>
      <c r="R440" s="65">
        <f t="shared" si="131"/>
        <v>50837</v>
      </c>
      <c r="S440" s="194">
        <f>AVERAGE(N439:N463)</f>
        <v>130.51461904761905</v>
      </c>
    </row>
    <row r="441" spans="1:19">
      <c r="A441" s="64">
        <f t="shared" ref="A441:A463" si="132">A440</f>
        <v>42814</v>
      </c>
      <c r="B441" s="65">
        <f t="shared" ref="B441:B463" si="133">B440+1</f>
        <v>3</v>
      </c>
      <c r="C441" s="125" t="s">
        <v>742</v>
      </c>
      <c r="D441" s="125"/>
      <c r="E441" s="125"/>
      <c r="F441" s="137">
        <v>96</v>
      </c>
      <c r="G441" s="109" t="s">
        <v>670</v>
      </c>
      <c r="H441" s="65">
        <f t="shared" ref="H441:H463" si="134">H440</f>
        <v>17</v>
      </c>
      <c r="I441" s="65">
        <v>14</v>
      </c>
      <c r="J441" s="192">
        <v>16</v>
      </c>
      <c r="K441" s="192">
        <v>2160</v>
      </c>
      <c r="L441" s="193">
        <v>12</v>
      </c>
      <c r="M441" s="193"/>
      <c r="N441" s="194">
        <f t="shared" si="130"/>
        <v>134.25</v>
      </c>
      <c r="O441" s="192">
        <v>294</v>
      </c>
      <c r="P441" s="65">
        <f t="shared" ref="P441:R441" si="135">P440</f>
        <v>25</v>
      </c>
      <c r="Q441" s="65">
        <f t="shared" si="135"/>
        <v>2</v>
      </c>
      <c r="R441" s="65">
        <f t="shared" si="135"/>
        <v>50837</v>
      </c>
      <c r="S441" s="66"/>
    </row>
    <row r="442" spans="1:19">
      <c r="A442" s="64">
        <f t="shared" si="132"/>
        <v>42814</v>
      </c>
      <c r="B442" s="65">
        <f t="shared" si="133"/>
        <v>4</v>
      </c>
      <c r="C442" s="125" t="s">
        <v>349</v>
      </c>
      <c r="D442" s="125"/>
      <c r="E442" s="125"/>
      <c r="F442" s="137">
        <v>96</v>
      </c>
      <c r="G442" s="111" t="s">
        <v>695</v>
      </c>
      <c r="H442" s="65">
        <f t="shared" si="134"/>
        <v>17</v>
      </c>
      <c r="I442" s="65">
        <v>11</v>
      </c>
      <c r="J442" s="192">
        <v>16</v>
      </c>
      <c r="K442" s="192">
        <v>2160</v>
      </c>
      <c r="L442" s="193">
        <v>88</v>
      </c>
      <c r="M442" s="193"/>
      <c r="N442" s="194">
        <f t="shared" si="130"/>
        <v>129.5</v>
      </c>
      <c r="O442" s="192">
        <v>144</v>
      </c>
      <c r="P442" s="65">
        <f t="shared" ref="P442:R442" si="136">P441</f>
        <v>25</v>
      </c>
      <c r="Q442" s="65">
        <f t="shared" si="136"/>
        <v>2</v>
      </c>
      <c r="R442" s="65">
        <f t="shared" si="136"/>
        <v>50837</v>
      </c>
      <c r="S442" s="66"/>
    </row>
    <row r="443" spans="1:19">
      <c r="A443" s="64">
        <f t="shared" si="132"/>
        <v>42814</v>
      </c>
      <c r="B443" s="65">
        <f t="shared" si="133"/>
        <v>5</v>
      </c>
      <c r="C443" s="66" t="s">
        <v>358</v>
      </c>
      <c r="D443" s="66"/>
      <c r="E443" s="66"/>
      <c r="F443" s="65">
        <v>87</v>
      </c>
      <c r="G443" s="66" t="s">
        <v>705</v>
      </c>
      <c r="H443" s="65">
        <f t="shared" si="134"/>
        <v>17</v>
      </c>
      <c r="I443" s="65">
        <v>7</v>
      </c>
      <c r="J443" s="192">
        <v>15</v>
      </c>
      <c r="K443" s="192">
        <v>1963</v>
      </c>
      <c r="L443" s="193">
        <v>0</v>
      </c>
      <c r="M443" s="193"/>
      <c r="N443" s="194">
        <f t="shared" si="130"/>
        <v>130.86666666666667</v>
      </c>
      <c r="O443" s="192">
        <v>36</v>
      </c>
      <c r="P443" s="65">
        <f t="shared" ref="P443:R443" si="137">P442</f>
        <v>25</v>
      </c>
      <c r="Q443" s="65">
        <f t="shared" si="137"/>
        <v>2</v>
      </c>
      <c r="R443" s="65">
        <f t="shared" si="137"/>
        <v>50837</v>
      </c>
      <c r="S443" s="66"/>
    </row>
    <row r="444" spans="1:19">
      <c r="A444" s="64">
        <f t="shared" si="132"/>
        <v>42814</v>
      </c>
      <c r="B444" s="65">
        <f t="shared" si="133"/>
        <v>6</v>
      </c>
      <c r="C444" s="66" t="s">
        <v>28</v>
      </c>
      <c r="D444" s="66"/>
      <c r="E444" s="66"/>
      <c r="F444" s="65">
        <v>84</v>
      </c>
      <c r="G444" s="66" t="s">
        <v>670</v>
      </c>
      <c r="H444" s="65">
        <f t="shared" si="134"/>
        <v>17</v>
      </c>
      <c r="I444" s="65">
        <v>15</v>
      </c>
      <c r="J444" s="192">
        <v>16</v>
      </c>
      <c r="K444" s="192">
        <v>2160</v>
      </c>
      <c r="L444" s="193">
        <v>92</v>
      </c>
      <c r="M444" s="193"/>
      <c r="N444" s="194">
        <f t="shared" si="130"/>
        <v>129.25</v>
      </c>
      <c r="O444" s="192">
        <v>773</v>
      </c>
      <c r="P444" s="65">
        <f t="shared" ref="P444:R444" si="138">P443</f>
        <v>25</v>
      </c>
      <c r="Q444" s="65">
        <f t="shared" si="138"/>
        <v>2</v>
      </c>
      <c r="R444" s="65">
        <f t="shared" si="138"/>
        <v>50837</v>
      </c>
      <c r="S444" s="66"/>
    </row>
    <row r="445" spans="1:19">
      <c r="A445" s="64">
        <f t="shared" si="132"/>
        <v>42814</v>
      </c>
      <c r="B445" s="65">
        <f t="shared" si="133"/>
        <v>7</v>
      </c>
      <c r="C445" s="66" t="s">
        <v>360</v>
      </c>
      <c r="D445" s="66"/>
      <c r="E445" s="66"/>
      <c r="F445" s="65">
        <v>84</v>
      </c>
      <c r="G445" s="66" t="s">
        <v>670</v>
      </c>
      <c r="H445" s="65">
        <f t="shared" si="134"/>
        <v>17</v>
      </c>
      <c r="I445" s="65">
        <v>7</v>
      </c>
      <c r="J445" s="192">
        <v>16</v>
      </c>
      <c r="K445" s="192">
        <v>2128</v>
      </c>
      <c r="L445" s="193">
        <v>50</v>
      </c>
      <c r="M445" s="193"/>
      <c r="N445" s="194">
        <f t="shared" si="130"/>
        <v>129.875</v>
      </c>
      <c r="O445" s="192">
        <v>314</v>
      </c>
      <c r="P445" s="65">
        <f t="shared" ref="P445:R445" si="139">P444</f>
        <v>25</v>
      </c>
      <c r="Q445" s="65">
        <f t="shared" si="139"/>
        <v>2</v>
      </c>
      <c r="R445" s="65">
        <f t="shared" si="139"/>
        <v>50837</v>
      </c>
      <c r="S445" s="66"/>
    </row>
    <row r="446" spans="1:19">
      <c r="A446" s="64">
        <f t="shared" si="132"/>
        <v>42814</v>
      </c>
      <c r="B446" s="65">
        <f t="shared" si="133"/>
        <v>8</v>
      </c>
      <c r="C446" s="66" t="s">
        <v>722</v>
      </c>
      <c r="D446" s="66"/>
      <c r="E446" s="66"/>
      <c r="F446" s="65">
        <v>80</v>
      </c>
      <c r="G446" s="66" t="s">
        <v>675</v>
      </c>
      <c r="H446" s="65">
        <f t="shared" si="134"/>
        <v>17</v>
      </c>
      <c r="I446" s="65">
        <v>17</v>
      </c>
      <c r="J446" s="192">
        <v>16</v>
      </c>
      <c r="K446" s="192">
        <v>2133</v>
      </c>
      <c r="L446" s="193">
        <v>16</v>
      </c>
      <c r="M446" s="193"/>
      <c r="N446" s="194">
        <f t="shared" si="130"/>
        <v>132.3125</v>
      </c>
      <c r="O446" s="192">
        <v>133</v>
      </c>
      <c r="P446" s="65">
        <f t="shared" ref="P446:R446" si="140">P445</f>
        <v>25</v>
      </c>
      <c r="Q446" s="65">
        <f t="shared" si="140"/>
        <v>2</v>
      </c>
      <c r="R446" s="65">
        <f t="shared" si="140"/>
        <v>50837</v>
      </c>
      <c r="S446" s="66"/>
    </row>
    <row r="447" spans="1:19">
      <c r="A447" s="64">
        <f t="shared" si="132"/>
        <v>42814</v>
      </c>
      <c r="B447" s="65">
        <f t="shared" si="133"/>
        <v>9</v>
      </c>
      <c r="C447" s="125" t="s">
        <v>365</v>
      </c>
      <c r="D447" s="125"/>
      <c r="E447" s="125"/>
      <c r="F447" s="137">
        <v>80</v>
      </c>
      <c r="G447" s="66" t="s">
        <v>691</v>
      </c>
      <c r="H447" s="65">
        <f t="shared" si="134"/>
        <v>17</v>
      </c>
      <c r="I447" s="65">
        <v>6</v>
      </c>
      <c r="J447" s="192">
        <v>16</v>
      </c>
      <c r="K447" s="192">
        <v>2103</v>
      </c>
      <c r="L447" s="193">
        <v>58</v>
      </c>
      <c r="M447" s="193"/>
      <c r="N447" s="194">
        <f t="shared" si="130"/>
        <v>127.8125</v>
      </c>
      <c r="O447" s="192">
        <v>151</v>
      </c>
      <c r="P447" s="65">
        <f t="shared" ref="P447:R447" si="141">P446</f>
        <v>25</v>
      </c>
      <c r="Q447" s="65">
        <f t="shared" si="141"/>
        <v>2</v>
      </c>
      <c r="R447" s="65">
        <f t="shared" si="141"/>
        <v>50837</v>
      </c>
      <c r="S447" s="66"/>
    </row>
    <row r="448" spans="1:19">
      <c r="A448" s="64">
        <f t="shared" si="132"/>
        <v>42814</v>
      </c>
      <c r="B448" s="65">
        <f t="shared" si="133"/>
        <v>10</v>
      </c>
      <c r="C448" s="125" t="s">
        <v>31</v>
      </c>
      <c r="D448" s="125"/>
      <c r="E448" s="125"/>
      <c r="F448" s="137">
        <v>79</v>
      </c>
      <c r="G448" s="109" t="s">
        <v>670</v>
      </c>
      <c r="H448" s="65">
        <f t="shared" si="134"/>
        <v>17</v>
      </c>
      <c r="I448" s="65">
        <v>14</v>
      </c>
      <c r="J448" s="195">
        <v>16</v>
      </c>
      <c r="K448" s="195">
        <v>2146</v>
      </c>
      <c r="L448" s="193">
        <v>107</v>
      </c>
      <c r="M448" s="193"/>
      <c r="N448" s="194">
        <f t="shared" si="130"/>
        <v>127.4375</v>
      </c>
      <c r="O448" s="195">
        <v>615</v>
      </c>
      <c r="P448" s="65">
        <f t="shared" ref="P448:R448" si="142">P447</f>
        <v>25</v>
      </c>
      <c r="Q448" s="65">
        <f t="shared" si="142"/>
        <v>2</v>
      </c>
      <c r="R448" s="65">
        <f t="shared" si="142"/>
        <v>50837</v>
      </c>
      <c r="S448" s="66"/>
    </row>
    <row r="449" spans="1:19">
      <c r="A449" s="64">
        <f t="shared" si="132"/>
        <v>42814</v>
      </c>
      <c r="B449" s="65">
        <f t="shared" si="133"/>
        <v>11</v>
      </c>
      <c r="C449" s="125" t="s">
        <v>382</v>
      </c>
      <c r="D449" s="125"/>
      <c r="E449" s="125"/>
      <c r="F449" s="137">
        <v>79</v>
      </c>
      <c r="G449" s="109" t="s">
        <v>670</v>
      </c>
      <c r="H449" s="65">
        <f t="shared" si="134"/>
        <v>17</v>
      </c>
      <c r="I449" s="65">
        <v>2</v>
      </c>
      <c r="J449" s="192">
        <v>16</v>
      </c>
      <c r="K449" s="192">
        <v>2154</v>
      </c>
      <c r="L449" s="193">
        <v>74</v>
      </c>
      <c r="M449" s="193"/>
      <c r="N449" s="194">
        <f t="shared" si="130"/>
        <v>130</v>
      </c>
      <c r="O449" s="192">
        <v>448</v>
      </c>
      <c r="P449" s="65">
        <f t="shared" ref="P449:R449" si="143">P448</f>
        <v>25</v>
      </c>
      <c r="Q449" s="65">
        <f t="shared" si="143"/>
        <v>2</v>
      </c>
      <c r="R449" s="65">
        <f t="shared" si="143"/>
        <v>50837</v>
      </c>
      <c r="S449" s="66"/>
    </row>
    <row r="450" spans="1:19">
      <c r="A450" s="64">
        <f t="shared" si="132"/>
        <v>42814</v>
      </c>
      <c r="B450" s="65">
        <f t="shared" si="133"/>
        <v>12</v>
      </c>
      <c r="C450" s="125" t="s">
        <v>385</v>
      </c>
      <c r="D450" s="125"/>
      <c r="E450" s="125"/>
      <c r="F450" s="137">
        <v>77</v>
      </c>
      <c r="G450" s="109" t="s">
        <v>675</v>
      </c>
      <c r="H450" s="65">
        <f t="shared" si="134"/>
        <v>17</v>
      </c>
      <c r="I450" s="65">
        <v>3</v>
      </c>
      <c r="J450" s="192">
        <v>16</v>
      </c>
      <c r="K450" s="192">
        <v>2073</v>
      </c>
      <c r="L450" s="193">
        <v>63</v>
      </c>
      <c r="M450" s="193"/>
      <c r="N450" s="194">
        <f t="shared" si="130"/>
        <v>125.625</v>
      </c>
      <c r="O450" s="192">
        <v>227</v>
      </c>
      <c r="P450" s="65">
        <f t="shared" ref="P450:R450" si="144">P449</f>
        <v>25</v>
      </c>
      <c r="Q450" s="65">
        <f t="shared" si="144"/>
        <v>2</v>
      </c>
      <c r="R450" s="65">
        <f t="shared" si="144"/>
        <v>50837</v>
      </c>
      <c r="S450" s="66"/>
    </row>
    <row r="451" spans="1:19">
      <c r="A451" s="64">
        <f t="shared" si="132"/>
        <v>42814</v>
      </c>
      <c r="B451" s="65">
        <f t="shared" si="133"/>
        <v>13</v>
      </c>
      <c r="C451" s="125" t="s">
        <v>344</v>
      </c>
      <c r="D451" s="125"/>
      <c r="E451" s="125"/>
      <c r="F451" s="137">
        <v>77</v>
      </c>
      <c r="G451" s="109" t="s">
        <v>343</v>
      </c>
      <c r="H451" s="65">
        <f t="shared" si="134"/>
        <v>17</v>
      </c>
      <c r="I451" s="65">
        <v>10</v>
      </c>
      <c r="J451" s="195">
        <v>16</v>
      </c>
      <c r="K451" s="195">
        <v>2134</v>
      </c>
      <c r="L451" s="193">
        <v>101</v>
      </c>
      <c r="M451" s="193"/>
      <c r="N451" s="194">
        <f t="shared" si="130"/>
        <v>127.0625</v>
      </c>
      <c r="O451" s="195">
        <v>310</v>
      </c>
      <c r="P451" s="65">
        <f t="shared" ref="P451:R451" si="145">P450</f>
        <v>25</v>
      </c>
      <c r="Q451" s="65">
        <f t="shared" si="145"/>
        <v>2</v>
      </c>
      <c r="R451" s="65">
        <f t="shared" si="145"/>
        <v>50837</v>
      </c>
      <c r="S451" s="66"/>
    </row>
    <row r="452" spans="1:19">
      <c r="A452" s="64">
        <f t="shared" si="132"/>
        <v>42814</v>
      </c>
      <c r="B452" s="65">
        <f t="shared" si="133"/>
        <v>14</v>
      </c>
      <c r="C452" s="125" t="s">
        <v>379</v>
      </c>
      <c r="D452" s="125"/>
      <c r="E452" s="125"/>
      <c r="F452" s="137">
        <v>75</v>
      </c>
      <c r="G452" s="109" t="s">
        <v>670</v>
      </c>
      <c r="H452" s="65">
        <f t="shared" si="134"/>
        <v>17</v>
      </c>
      <c r="I452" s="65">
        <v>8</v>
      </c>
      <c r="J452" s="192">
        <v>16</v>
      </c>
      <c r="K452" s="192">
        <v>2158</v>
      </c>
      <c r="L452" s="193">
        <v>20</v>
      </c>
      <c r="M452" s="193"/>
      <c r="N452" s="194">
        <f t="shared" si="130"/>
        <v>133.625</v>
      </c>
      <c r="O452" s="192">
        <v>438</v>
      </c>
      <c r="P452" s="65">
        <f t="shared" ref="P452:R452" si="146">P451</f>
        <v>25</v>
      </c>
      <c r="Q452" s="65">
        <f t="shared" si="146"/>
        <v>2</v>
      </c>
      <c r="R452" s="65">
        <f t="shared" si="146"/>
        <v>50837</v>
      </c>
      <c r="S452" s="66"/>
    </row>
    <row r="453" spans="1:19">
      <c r="A453" s="64">
        <f t="shared" si="132"/>
        <v>42814</v>
      </c>
      <c r="B453" s="65">
        <f t="shared" si="133"/>
        <v>15</v>
      </c>
      <c r="C453" s="125" t="s">
        <v>33</v>
      </c>
      <c r="D453" s="125"/>
      <c r="E453" s="125"/>
      <c r="F453" s="137">
        <v>74</v>
      </c>
      <c r="G453" s="109" t="s">
        <v>695</v>
      </c>
      <c r="H453" s="65">
        <f t="shared" si="134"/>
        <v>17</v>
      </c>
      <c r="I453" s="65">
        <v>17</v>
      </c>
      <c r="J453" s="192">
        <v>16</v>
      </c>
      <c r="K453" s="192">
        <v>2160</v>
      </c>
      <c r="L453" s="193">
        <v>34</v>
      </c>
      <c r="M453" s="193"/>
      <c r="N453" s="194">
        <f t="shared" si="130"/>
        <v>132.875</v>
      </c>
      <c r="O453" s="192">
        <v>95</v>
      </c>
      <c r="P453" s="65">
        <f t="shared" ref="P453:R453" si="147">P452</f>
        <v>25</v>
      </c>
      <c r="Q453" s="65">
        <f t="shared" si="147"/>
        <v>2</v>
      </c>
      <c r="R453" s="65">
        <f t="shared" si="147"/>
        <v>50837</v>
      </c>
      <c r="S453" s="66"/>
    </row>
    <row r="454" spans="1:19">
      <c r="A454" s="64">
        <f t="shared" si="132"/>
        <v>42814</v>
      </c>
      <c r="B454" s="65">
        <f t="shared" si="133"/>
        <v>16</v>
      </c>
      <c r="C454" s="165" t="s">
        <v>381</v>
      </c>
      <c r="D454" s="165"/>
      <c r="E454" s="165"/>
      <c r="F454" s="175">
        <v>72</v>
      </c>
      <c r="G454" s="165" t="s">
        <v>705</v>
      </c>
      <c r="H454" s="65">
        <f t="shared" si="134"/>
        <v>17</v>
      </c>
      <c r="I454" s="65">
        <v>1</v>
      </c>
      <c r="J454" s="192">
        <v>15</v>
      </c>
      <c r="K454" s="192">
        <v>1981</v>
      </c>
      <c r="L454" s="193">
        <v>0</v>
      </c>
      <c r="M454" s="193"/>
      <c r="N454" s="194">
        <f t="shared" ref="N454" si="148">IF(J454=0,0,(K454-L454)/J454)</f>
        <v>132.06666666666666</v>
      </c>
      <c r="O454" s="192">
        <v>179</v>
      </c>
      <c r="P454" s="65">
        <f t="shared" ref="P454:R454" si="149">P453</f>
        <v>25</v>
      </c>
      <c r="Q454" s="65">
        <f t="shared" si="149"/>
        <v>2</v>
      </c>
      <c r="R454" s="65">
        <f t="shared" si="149"/>
        <v>50837</v>
      </c>
      <c r="S454" s="66" t="s">
        <v>392</v>
      </c>
    </row>
    <row r="455" spans="1:19">
      <c r="A455" s="64">
        <f t="shared" si="132"/>
        <v>42814</v>
      </c>
      <c r="B455" s="65">
        <f t="shared" si="133"/>
        <v>17</v>
      </c>
      <c r="C455" s="125" t="s">
        <v>371</v>
      </c>
      <c r="D455" s="125"/>
      <c r="E455" s="125"/>
      <c r="F455" s="137">
        <v>73</v>
      </c>
      <c r="G455" s="109" t="s">
        <v>686</v>
      </c>
      <c r="H455" s="65">
        <f t="shared" si="134"/>
        <v>17</v>
      </c>
      <c r="I455" s="65">
        <v>6</v>
      </c>
      <c r="J455" s="192">
        <v>15</v>
      </c>
      <c r="K455" s="192">
        <v>1985</v>
      </c>
      <c r="L455" s="193">
        <v>0</v>
      </c>
      <c r="M455" s="193"/>
      <c r="N455" s="194">
        <f t="shared" si="130"/>
        <v>132.33333333333334</v>
      </c>
      <c r="O455" s="192">
        <v>185</v>
      </c>
      <c r="P455" s="65">
        <f t="shared" ref="P455:R455" si="150">P454</f>
        <v>25</v>
      </c>
      <c r="Q455" s="65">
        <f t="shared" si="150"/>
        <v>2</v>
      </c>
      <c r="R455" s="65">
        <f t="shared" si="150"/>
        <v>50837</v>
      </c>
      <c r="S455" s="66"/>
    </row>
    <row r="456" spans="1:19">
      <c r="A456" s="64">
        <f t="shared" si="132"/>
        <v>42814</v>
      </c>
      <c r="B456" s="65">
        <f t="shared" si="133"/>
        <v>18</v>
      </c>
      <c r="C456" s="196" t="s">
        <v>582</v>
      </c>
      <c r="D456" s="196"/>
      <c r="E456" s="196"/>
      <c r="F456" s="197">
        <v>70</v>
      </c>
      <c r="G456" s="196" t="s">
        <v>686</v>
      </c>
      <c r="H456" s="65">
        <f t="shared" si="134"/>
        <v>17</v>
      </c>
      <c r="I456" s="65">
        <v>3</v>
      </c>
      <c r="J456" s="192">
        <v>16</v>
      </c>
      <c r="K456" s="192">
        <v>2128</v>
      </c>
      <c r="L456" s="193">
        <v>0</v>
      </c>
      <c r="M456" s="193"/>
      <c r="N456" s="194">
        <f t="shared" ref="N456" si="151">IF(J456=0,0,(K456-L456)/J456)</f>
        <v>133</v>
      </c>
      <c r="O456" s="192">
        <v>81</v>
      </c>
      <c r="P456" s="65">
        <f t="shared" ref="P456:R456" si="152">P455</f>
        <v>25</v>
      </c>
      <c r="Q456" s="65">
        <f t="shared" si="152"/>
        <v>2</v>
      </c>
      <c r="R456" s="65">
        <f t="shared" si="152"/>
        <v>50837</v>
      </c>
      <c r="S456" s="66" t="s">
        <v>393</v>
      </c>
    </row>
    <row r="457" spans="1:19">
      <c r="A457" s="64">
        <f t="shared" si="132"/>
        <v>42814</v>
      </c>
      <c r="B457" s="65">
        <f t="shared" si="133"/>
        <v>19</v>
      </c>
      <c r="C457" s="66" t="s">
        <v>41</v>
      </c>
      <c r="D457" s="66"/>
      <c r="E457" s="66"/>
      <c r="F457" s="65">
        <v>69</v>
      </c>
      <c r="G457" s="66" t="s">
        <v>705</v>
      </c>
      <c r="H457" s="65">
        <f t="shared" si="134"/>
        <v>17</v>
      </c>
      <c r="I457" s="65">
        <v>17</v>
      </c>
      <c r="J457" s="192">
        <v>14</v>
      </c>
      <c r="K457" s="192">
        <v>1790</v>
      </c>
      <c r="L457" s="193">
        <v>0</v>
      </c>
      <c r="M457" s="193"/>
      <c r="N457" s="194">
        <f t="shared" si="130"/>
        <v>127.85714285714286</v>
      </c>
      <c r="O457" s="192">
        <v>12</v>
      </c>
      <c r="P457" s="65">
        <f t="shared" ref="P457:R457" si="153">P456</f>
        <v>25</v>
      </c>
      <c r="Q457" s="65">
        <f t="shared" si="153"/>
        <v>2</v>
      </c>
      <c r="R457" s="65">
        <f t="shared" si="153"/>
        <v>50837</v>
      </c>
      <c r="S457" s="66"/>
    </row>
    <row r="458" spans="1:19">
      <c r="A458" s="64">
        <f t="shared" si="132"/>
        <v>42814</v>
      </c>
      <c r="B458" s="65">
        <f t="shared" si="133"/>
        <v>20</v>
      </c>
      <c r="C458" s="165" t="s">
        <v>383</v>
      </c>
      <c r="D458" s="165"/>
      <c r="E458" s="165"/>
      <c r="F458" s="175">
        <v>69</v>
      </c>
      <c r="G458" s="165" t="s">
        <v>705</v>
      </c>
      <c r="H458" s="65">
        <f t="shared" si="134"/>
        <v>17</v>
      </c>
      <c r="I458" s="65">
        <v>1</v>
      </c>
      <c r="J458" s="192">
        <v>15</v>
      </c>
      <c r="K458" s="192">
        <v>2013</v>
      </c>
      <c r="L458" s="193">
        <v>0</v>
      </c>
      <c r="M458" s="193"/>
      <c r="N458" s="194">
        <f t="shared" si="130"/>
        <v>134.19999999999999</v>
      </c>
      <c r="O458" s="192">
        <v>149</v>
      </c>
      <c r="P458" s="65">
        <f t="shared" ref="P458:R458" si="154">P457</f>
        <v>25</v>
      </c>
      <c r="Q458" s="65">
        <f t="shared" si="154"/>
        <v>2</v>
      </c>
      <c r="R458" s="65">
        <f t="shared" si="154"/>
        <v>50837</v>
      </c>
      <c r="S458" s="66" t="s">
        <v>394</v>
      </c>
    </row>
    <row r="459" spans="1:19">
      <c r="A459" s="64">
        <f t="shared" si="132"/>
        <v>42814</v>
      </c>
      <c r="B459" s="65">
        <f t="shared" si="133"/>
        <v>21</v>
      </c>
      <c r="C459" s="109" t="s">
        <v>316</v>
      </c>
      <c r="D459" s="109"/>
      <c r="E459" s="109"/>
      <c r="F459" s="110">
        <v>68</v>
      </c>
      <c r="G459" s="111" t="s">
        <v>691</v>
      </c>
      <c r="H459" s="65">
        <f t="shared" si="134"/>
        <v>17</v>
      </c>
      <c r="I459" s="65">
        <v>13</v>
      </c>
      <c r="J459" s="192">
        <v>15</v>
      </c>
      <c r="K459" s="192">
        <v>1993</v>
      </c>
      <c r="L459" s="193">
        <v>24</v>
      </c>
      <c r="M459" s="193"/>
      <c r="N459" s="194">
        <f t="shared" si="130"/>
        <v>131.26666666666668</v>
      </c>
      <c r="O459" s="192">
        <v>187</v>
      </c>
      <c r="P459" s="65">
        <f t="shared" ref="P459:R459" si="155">P458</f>
        <v>25</v>
      </c>
      <c r="Q459" s="65">
        <f t="shared" si="155"/>
        <v>2</v>
      </c>
      <c r="R459" s="65">
        <f t="shared" si="155"/>
        <v>50837</v>
      </c>
      <c r="S459" s="66"/>
    </row>
    <row r="460" spans="1:19">
      <c r="A460" s="64">
        <f t="shared" si="132"/>
        <v>42814</v>
      </c>
      <c r="B460" s="65">
        <f t="shared" si="133"/>
        <v>22</v>
      </c>
      <c r="C460" s="95" t="s">
        <v>384</v>
      </c>
      <c r="D460" s="95"/>
      <c r="E460" s="95"/>
      <c r="F460" s="175">
        <v>67</v>
      </c>
      <c r="G460" s="165" t="s">
        <v>686</v>
      </c>
      <c r="H460" s="65">
        <f t="shared" si="134"/>
        <v>17</v>
      </c>
      <c r="I460" s="65">
        <v>1</v>
      </c>
      <c r="J460" s="192">
        <v>15</v>
      </c>
      <c r="K460" s="192">
        <v>2001</v>
      </c>
      <c r="L460" s="193">
        <v>0</v>
      </c>
      <c r="M460" s="193"/>
      <c r="N460" s="194">
        <f t="shared" ref="N460" si="156">IF(J460=0,0,(K460-L460)/J460)</f>
        <v>133.4</v>
      </c>
      <c r="O460" s="192">
        <v>33</v>
      </c>
      <c r="P460" s="65">
        <f t="shared" ref="P460:R460" si="157">P459</f>
        <v>25</v>
      </c>
      <c r="Q460" s="65">
        <f t="shared" si="157"/>
        <v>2</v>
      </c>
      <c r="R460" s="65">
        <f t="shared" si="157"/>
        <v>50837</v>
      </c>
      <c r="S460" s="66" t="s">
        <v>395</v>
      </c>
    </row>
    <row r="461" spans="1:19">
      <c r="A461" s="64">
        <f t="shared" si="132"/>
        <v>42814</v>
      </c>
      <c r="B461" s="65">
        <f t="shared" si="133"/>
        <v>23</v>
      </c>
      <c r="C461" s="66" t="s">
        <v>38</v>
      </c>
      <c r="D461" s="66"/>
      <c r="E461" s="66"/>
      <c r="F461" s="65">
        <v>66</v>
      </c>
      <c r="G461" s="111" t="s">
        <v>675</v>
      </c>
      <c r="H461" s="65">
        <f t="shared" si="134"/>
        <v>17</v>
      </c>
      <c r="I461" s="65">
        <v>17</v>
      </c>
      <c r="J461" s="192">
        <v>16</v>
      </c>
      <c r="K461" s="192">
        <v>2153</v>
      </c>
      <c r="L461" s="193">
        <v>119</v>
      </c>
      <c r="M461" s="193"/>
      <c r="N461" s="194">
        <f t="shared" si="130"/>
        <v>127.125</v>
      </c>
      <c r="O461" s="192">
        <v>155</v>
      </c>
      <c r="P461" s="65">
        <f t="shared" ref="P461:R461" si="158">P460</f>
        <v>25</v>
      </c>
      <c r="Q461" s="65">
        <f t="shared" si="158"/>
        <v>2</v>
      </c>
      <c r="R461" s="65">
        <f t="shared" si="158"/>
        <v>50837</v>
      </c>
      <c r="S461" s="66"/>
    </row>
    <row r="462" spans="1:19">
      <c r="A462" s="64">
        <f t="shared" si="132"/>
        <v>42814</v>
      </c>
      <c r="B462" s="65">
        <f t="shared" si="133"/>
        <v>24</v>
      </c>
      <c r="C462" s="66" t="s">
        <v>735</v>
      </c>
      <c r="D462" s="66"/>
      <c r="E462" s="66"/>
      <c r="F462" s="65">
        <v>66</v>
      </c>
      <c r="G462" s="66" t="s">
        <v>686</v>
      </c>
      <c r="H462" s="65">
        <f t="shared" si="134"/>
        <v>17</v>
      </c>
      <c r="I462" s="65">
        <v>5</v>
      </c>
      <c r="J462" s="192">
        <v>16</v>
      </c>
      <c r="K462" s="192">
        <v>2112</v>
      </c>
      <c r="L462" s="193">
        <v>0</v>
      </c>
      <c r="M462" s="193"/>
      <c r="N462" s="194">
        <f t="shared" si="130"/>
        <v>132</v>
      </c>
      <c r="O462" s="192">
        <v>27</v>
      </c>
      <c r="P462" s="65">
        <f t="shared" ref="P462:R462" si="159">P461</f>
        <v>25</v>
      </c>
      <c r="Q462" s="65">
        <f t="shared" si="159"/>
        <v>2</v>
      </c>
      <c r="R462" s="65">
        <f t="shared" si="159"/>
        <v>50837</v>
      </c>
      <c r="S462" s="66"/>
    </row>
    <row r="463" spans="1:19" ht="17.25" thickBot="1">
      <c r="A463" s="69">
        <f t="shared" si="132"/>
        <v>42814</v>
      </c>
      <c r="B463" s="70">
        <f t="shared" si="133"/>
        <v>25</v>
      </c>
      <c r="C463" s="114" t="s">
        <v>739</v>
      </c>
      <c r="D463" s="114"/>
      <c r="E463" s="114"/>
      <c r="F463" s="139">
        <v>61</v>
      </c>
      <c r="G463" s="114" t="s">
        <v>705</v>
      </c>
      <c r="H463" s="70">
        <f t="shared" si="134"/>
        <v>17</v>
      </c>
      <c r="I463" s="70">
        <v>6</v>
      </c>
      <c r="J463" s="198">
        <v>6</v>
      </c>
      <c r="K463" s="198">
        <v>783</v>
      </c>
      <c r="L463" s="199">
        <v>0</v>
      </c>
      <c r="M463" s="199"/>
      <c r="N463" s="200">
        <f t="shared" si="130"/>
        <v>130.5</v>
      </c>
      <c r="O463" s="198">
        <v>0</v>
      </c>
      <c r="P463" s="70">
        <f t="shared" ref="P463:R463" si="160">P462</f>
        <v>25</v>
      </c>
      <c r="Q463" s="70">
        <f t="shared" si="160"/>
        <v>2</v>
      </c>
      <c r="R463" s="70">
        <f t="shared" si="160"/>
        <v>50837</v>
      </c>
      <c r="S463" s="75" t="s">
        <v>743</v>
      </c>
    </row>
    <row r="464" spans="1:19" ht="17.25" thickTop="1">
      <c r="A464" s="140">
        <f>A463+7</f>
        <v>42821</v>
      </c>
      <c r="B464" s="141">
        <v>1</v>
      </c>
      <c r="C464" s="142" t="s">
        <v>29</v>
      </c>
      <c r="D464" s="142"/>
      <c r="E464" s="142"/>
      <c r="F464" s="141">
        <v>115</v>
      </c>
      <c r="G464" s="142" t="s">
        <v>670</v>
      </c>
      <c r="H464" s="141">
        <f>H463+1</f>
        <v>18</v>
      </c>
      <c r="I464" s="141">
        <v>17</v>
      </c>
      <c r="J464" s="183">
        <v>16</v>
      </c>
      <c r="K464" s="183">
        <v>2157</v>
      </c>
      <c r="L464" s="184">
        <v>96</v>
      </c>
      <c r="M464" s="184"/>
      <c r="N464" s="185">
        <f>IF(J464=0,0,(K464-L464)/J464)</f>
        <v>128.8125</v>
      </c>
      <c r="O464" s="183">
        <v>404</v>
      </c>
      <c r="P464" s="141">
        <f>COUNTA(C464:C487)</f>
        <v>24</v>
      </c>
      <c r="Q464" s="141">
        <v>1</v>
      </c>
      <c r="R464" s="141">
        <f>SUM(K464:K487)</f>
        <v>47749</v>
      </c>
      <c r="S464" s="201">
        <f>SUM(L464:L487)</f>
        <v>977</v>
      </c>
    </row>
    <row r="465" spans="1:19">
      <c r="A465" s="140">
        <f>A464</f>
        <v>42821</v>
      </c>
      <c r="B465" s="141">
        <f>B464+1</f>
        <v>2</v>
      </c>
      <c r="C465" s="144" t="s">
        <v>370</v>
      </c>
      <c r="D465" s="144"/>
      <c r="E465" s="144"/>
      <c r="F465" s="148">
        <v>99</v>
      </c>
      <c r="G465" s="149" t="s">
        <v>670</v>
      </c>
      <c r="H465" s="141">
        <f>H464</f>
        <v>18</v>
      </c>
      <c r="I465" s="141">
        <v>7</v>
      </c>
      <c r="J465" s="183">
        <v>16</v>
      </c>
      <c r="K465" s="183">
        <v>2106</v>
      </c>
      <c r="L465" s="184">
        <v>48</v>
      </c>
      <c r="M465" s="184"/>
      <c r="N465" s="185">
        <f t="shared" ref="N465:N487" si="161">IF(J465=0,0,(K465-L465)/J465)</f>
        <v>128.625</v>
      </c>
      <c r="O465" s="183">
        <v>305</v>
      </c>
      <c r="P465" s="141">
        <f>P464</f>
        <v>24</v>
      </c>
      <c r="Q465" s="141">
        <f t="shared" ref="Q465:R465" si="162">Q464</f>
        <v>1</v>
      </c>
      <c r="R465" s="141">
        <f t="shared" si="162"/>
        <v>47749</v>
      </c>
      <c r="S465" s="142" t="s">
        <v>744</v>
      </c>
    </row>
    <row r="466" spans="1:19">
      <c r="A466" s="140">
        <f t="shared" ref="A466:A487" si="163">A465</f>
        <v>42821</v>
      </c>
      <c r="B466" s="141">
        <f t="shared" ref="B466:B487" si="164">B465+1</f>
        <v>3</v>
      </c>
      <c r="C466" s="144" t="s">
        <v>694</v>
      </c>
      <c r="D466" s="144"/>
      <c r="E466" s="144"/>
      <c r="F466" s="148">
        <v>97</v>
      </c>
      <c r="G466" s="149" t="s">
        <v>670</v>
      </c>
      <c r="H466" s="141">
        <f t="shared" ref="H466:H487" si="165">H465</f>
        <v>18</v>
      </c>
      <c r="I466" s="141">
        <v>15</v>
      </c>
      <c r="J466" s="183">
        <v>16</v>
      </c>
      <c r="K466" s="183">
        <v>2153</v>
      </c>
      <c r="L466" s="184">
        <v>31</v>
      </c>
      <c r="M466" s="184"/>
      <c r="N466" s="185">
        <f t="shared" si="161"/>
        <v>132.625</v>
      </c>
      <c r="O466" s="183">
        <v>178</v>
      </c>
      <c r="P466" s="141">
        <f t="shared" ref="P466:R474" si="166">P465</f>
        <v>24</v>
      </c>
      <c r="Q466" s="141">
        <f t="shared" si="166"/>
        <v>1</v>
      </c>
      <c r="R466" s="141">
        <f t="shared" si="166"/>
        <v>47749</v>
      </c>
      <c r="S466" s="185">
        <f>AVERAGE(N464:N487)</f>
        <v>124.51676014957263</v>
      </c>
    </row>
    <row r="467" spans="1:19">
      <c r="A467" s="140">
        <f t="shared" si="163"/>
        <v>42821</v>
      </c>
      <c r="B467" s="141">
        <f t="shared" si="164"/>
        <v>4</v>
      </c>
      <c r="C467" s="144" t="s">
        <v>349</v>
      </c>
      <c r="D467" s="144"/>
      <c r="E467" s="144"/>
      <c r="F467" s="148">
        <v>96</v>
      </c>
      <c r="G467" s="146" t="s">
        <v>695</v>
      </c>
      <c r="H467" s="141">
        <f t="shared" si="165"/>
        <v>18</v>
      </c>
      <c r="I467" s="141">
        <v>12</v>
      </c>
      <c r="J467" s="183">
        <v>16</v>
      </c>
      <c r="K467" s="183">
        <v>2160</v>
      </c>
      <c r="L467" s="184">
        <v>76</v>
      </c>
      <c r="M467" s="184"/>
      <c r="N467" s="185">
        <f t="shared" si="161"/>
        <v>130.25</v>
      </c>
      <c r="O467" s="183">
        <v>160</v>
      </c>
      <c r="P467" s="141">
        <f t="shared" si="166"/>
        <v>24</v>
      </c>
      <c r="Q467" s="141">
        <f t="shared" si="166"/>
        <v>1</v>
      </c>
      <c r="R467" s="141">
        <f t="shared" si="166"/>
        <v>47749</v>
      </c>
      <c r="S467" s="142"/>
    </row>
    <row r="468" spans="1:19">
      <c r="A468" s="140">
        <f t="shared" si="163"/>
        <v>42821</v>
      </c>
      <c r="B468" s="141">
        <f t="shared" si="164"/>
        <v>5</v>
      </c>
      <c r="C468" s="142" t="s">
        <v>358</v>
      </c>
      <c r="D468" s="142"/>
      <c r="E468" s="142"/>
      <c r="F468" s="141">
        <v>88</v>
      </c>
      <c r="G468" s="142" t="s">
        <v>686</v>
      </c>
      <c r="H468" s="141">
        <f t="shared" si="165"/>
        <v>18</v>
      </c>
      <c r="I468" s="141">
        <v>8</v>
      </c>
      <c r="J468" s="183">
        <v>16</v>
      </c>
      <c r="K468" s="183">
        <v>2101</v>
      </c>
      <c r="L468" s="184">
        <v>0</v>
      </c>
      <c r="M468" s="184"/>
      <c r="N468" s="185">
        <f t="shared" si="161"/>
        <v>131.3125</v>
      </c>
      <c r="O468" s="183">
        <v>88</v>
      </c>
      <c r="P468" s="141">
        <f t="shared" si="166"/>
        <v>24</v>
      </c>
      <c r="Q468" s="141">
        <f t="shared" si="166"/>
        <v>1</v>
      </c>
      <c r="R468" s="141">
        <f t="shared" si="166"/>
        <v>47749</v>
      </c>
      <c r="S468" s="142"/>
    </row>
    <row r="469" spans="1:19">
      <c r="A469" s="140">
        <f t="shared" si="163"/>
        <v>42821</v>
      </c>
      <c r="B469" s="141">
        <f t="shared" si="164"/>
        <v>6</v>
      </c>
      <c r="C469" s="142" t="s">
        <v>28</v>
      </c>
      <c r="D469" s="142"/>
      <c r="E469" s="142"/>
      <c r="F469" s="141">
        <v>84</v>
      </c>
      <c r="G469" s="142" t="s">
        <v>670</v>
      </c>
      <c r="H469" s="141">
        <f t="shared" si="165"/>
        <v>18</v>
      </c>
      <c r="I469" s="141">
        <v>16</v>
      </c>
      <c r="J469" s="183">
        <v>16</v>
      </c>
      <c r="K469" s="183">
        <v>2160</v>
      </c>
      <c r="L469" s="184">
        <v>91</v>
      </c>
      <c r="M469" s="184"/>
      <c r="N469" s="185">
        <f t="shared" si="161"/>
        <v>129.3125</v>
      </c>
      <c r="O469" s="183">
        <v>524</v>
      </c>
      <c r="P469" s="141">
        <f t="shared" si="166"/>
        <v>24</v>
      </c>
      <c r="Q469" s="141">
        <f t="shared" si="166"/>
        <v>1</v>
      </c>
      <c r="R469" s="141">
        <f t="shared" si="166"/>
        <v>47749</v>
      </c>
      <c r="S469" s="142"/>
    </row>
    <row r="470" spans="1:19">
      <c r="A470" s="140">
        <f t="shared" si="163"/>
        <v>42821</v>
      </c>
      <c r="B470" s="141">
        <f t="shared" si="164"/>
        <v>7</v>
      </c>
      <c r="C470" s="142" t="s">
        <v>360</v>
      </c>
      <c r="D470" s="142"/>
      <c r="E470" s="142"/>
      <c r="F470" s="141">
        <v>85</v>
      </c>
      <c r="G470" s="142" t="s">
        <v>670</v>
      </c>
      <c r="H470" s="141">
        <f t="shared" si="165"/>
        <v>18</v>
      </c>
      <c r="I470" s="141">
        <v>8</v>
      </c>
      <c r="J470" s="183">
        <v>15</v>
      </c>
      <c r="K470" s="183">
        <v>2000</v>
      </c>
      <c r="L470" s="184">
        <v>31</v>
      </c>
      <c r="M470" s="184"/>
      <c r="N470" s="185">
        <f t="shared" si="161"/>
        <v>131.26666666666668</v>
      </c>
      <c r="O470" s="183">
        <v>291</v>
      </c>
      <c r="P470" s="141">
        <f t="shared" si="166"/>
        <v>24</v>
      </c>
      <c r="Q470" s="141">
        <f t="shared" si="166"/>
        <v>1</v>
      </c>
      <c r="R470" s="141">
        <f t="shared" si="166"/>
        <v>47749</v>
      </c>
      <c r="S470" s="142"/>
    </row>
    <row r="471" spans="1:19">
      <c r="A471" s="140">
        <f t="shared" si="163"/>
        <v>42821</v>
      </c>
      <c r="B471" s="141">
        <f t="shared" si="164"/>
        <v>8</v>
      </c>
      <c r="C471" s="202" t="s">
        <v>36</v>
      </c>
      <c r="D471" s="202"/>
      <c r="E471" s="202"/>
      <c r="F471" s="203">
        <v>83</v>
      </c>
      <c r="G471" s="202" t="s">
        <v>675</v>
      </c>
      <c r="H471" s="141">
        <f t="shared" si="165"/>
        <v>18</v>
      </c>
      <c r="I471" s="141">
        <v>17</v>
      </c>
      <c r="J471" s="183">
        <v>16</v>
      </c>
      <c r="K471" s="183">
        <v>2117</v>
      </c>
      <c r="L471" s="184">
        <v>98</v>
      </c>
      <c r="M471" s="184"/>
      <c r="N471" s="185">
        <f t="shared" si="161"/>
        <v>126.1875</v>
      </c>
      <c r="O471" s="183">
        <v>108</v>
      </c>
      <c r="P471" s="141">
        <f t="shared" si="166"/>
        <v>24</v>
      </c>
      <c r="Q471" s="141">
        <f t="shared" si="166"/>
        <v>1</v>
      </c>
      <c r="R471" s="141">
        <f t="shared" si="166"/>
        <v>47749</v>
      </c>
      <c r="S471" s="142" t="s">
        <v>745</v>
      </c>
    </row>
    <row r="472" spans="1:19">
      <c r="A472" s="140">
        <f t="shared" si="163"/>
        <v>42821</v>
      </c>
      <c r="B472" s="141">
        <f t="shared" si="164"/>
        <v>9</v>
      </c>
      <c r="C472" s="142" t="s">
        <v>722</v>
      </c>
      <c r="D472" s="142"/>
      <c r="E472" s="142"/>
      <c r="F472" s="141">
        <v>81</v>
      </c>
      <c r="G472" s="142" t="s">
        <v>675</v>
      </c>
      <c r="H472" s="141">
        <f t="shared" si="165"/>
        <v>18</v>
      </c>
      <c r="I472" s="141">
        <v>18</v>
      </c>
      <c r="J472" s="183">
        <v>16</v>
      </c>
      <c r="K472" s="183">
        <v>2135</v>
      </c>
      <c r="L472" s="184">
        <v>42</v>
      </c>
      <c r="M472" s="184"/>
      <c r="N472" s="185">
        <f t="shared" si="161"/>
        <v>130.8125</v>
      </c>
      <c r="O472" s="183">
        <v>191</v>
      </c>
      <c r="P472" s="141">
        <f t="shared" si="166"/>
        <v>24</v>
      </c>
      <c r="Q472" s="141">
        <f t="shared" si="166"/>
        <v>1</v>
      </c>
      <c r="R472" s="141">
        <f t="shared" si="166"/>
        <v>47749</v>
      </c>
      <c r="S472" s="142"/>
    </row>
    <row r="473" spans="1:19">
      <c r="A473" s="140">
        <f t="shared" si="163"/>
        <v>42821</v>
      </c>
      <c r="B473" s="141">
        <f t="shared" si="164"/>
        <v>10</v>
      </c>
      <c r="C473" s="144" t="s">
        <v>365</v>
      </c>
      <c r="D473" s="144"/>
      <c r="E473" s="144"/>
      <c r="F473" s="148">
        <v>81</v>
      </c>
      <c r="G473" s="142" t="s">
        <v>675</v>
      </c>
      <c r="H473" s="141">
        <f t="shared" si="165"/>
        <v>18</v>
      </c>
      <c r="I473" s="141">
        <v>7</v>
      </c>
      <c r="J473" s="183">
        <v>16</v>
      </c>
      <c r="K473" s="183">
        <v>2129</v>
      </c>
      <c r="L473" s="184">
        <v>53</v>
      </c>
      <c r="M473" s="184"/>
      <c r="N473" s="185">
        <f t="shared" si="161"/>
        <v>129.75</v>
      </c>
      <c r="O473" s="183">
        <v>263</v>
      </c>
      <c r="P473" s="141">
        <f t="shared" si="166"/>
        <v>24</v>
      </c>
      <c r="Q473" s="141">
        <f t="shared" si="166"/>
        <v>1</v>
      </c>
      <c r="R473" s="141">
        <f t="shared" si="166"/>
        <v>47749</v>
      </c>
      <c r="S473" s="142"/>
    </row>
    <row r="474" spans="1:19">
      <c r="A474" s="140">
        <f t="shared" si="163"/>
        <v>42821</v>
      </c>
      <c r="B474" s="141">
        <f t="shared" si="164"/>
        <v>11</v>
      </c>
      <c r="C474" s="144" t="s">
        <v>31</v>
      </c>
      <c r="D474" s="144"/>
      <c r="E474" s="144"/>
      <c r="F474" s="148">
        <v>80</v>
      </c>
      <c r="G474" s="149" t="s">
        <v>670</v>
      </c>
      <c r="H474" s="141">
        <f t="shared" si="165"/>
        <v>18</v>
      </c>
      <c r="I474" s="141">
        <v>15</v>
      </c>
      <c r="J474" s="186">
        <v>16</v>
      </c>
      <c r="K474" s="186">
        <v>2131</v>
      </c>
      <c r="L474" s="184">
        <v>105</v>
      </c>
      <c r="M474" s="184"/>
      <c r="N474" s="185">
        <f t="shared" si="161"/>
        <v>126.625</v>
      </c>
      <c r="O474" s="186">
        <v>604</v>
      </c>
      <c r="P474" s="141">
        <f t="shared" si="166"/>
        <v>24</v>
      </c>
      <c r="Q474" s="141">
        <f t="shared" si="166"/>
        <v>1</v>
      </c>
      <c r="R474" s="141">
        <f t="shared" si="166"/>
        <v>47749</v>
      </c>
      <c r="S474" s="142"/>
    </row>
    <row r="475" spans="1:19">
      <c r="A475" s="140">
        <f t="shared" si="163"/>
        <v>42821</v>
      </c>
      <c r="B475" s="141">
        <f t="shared" si="164"/>
        <v>12</v>
      </c>
      <c r="C475" s="144" t="s">
        <v>385</v>
      </c>
      <c r="D475" s="144"/>
      <c r="E475" s="144"/>
      <c r="F475" s="148">
        <v>77</v>
      </c>
      <c r="G475" s="149" t="s">
        <v>675</v>
      </c>
      <c r="H475" s="141">
        <f t="shared" si="165"/>
        <v>18</v>
      </c>
      <c r="I475" s="141">
        <v>4</v>
      </c>
      <c r="J475" s="183">
        <v>15</v>
      </c>
      <c r="K475" s="183">
        <v>1944</v>
      </c>
      <c r="L475" s="184">
        <v>51</v>
      </c>
      <c r="M475" s="184"/>
      <c r="N475" s="185">
        <f t="shared" si="161"/>
        <v>126.2</v>
      </c>
      <c r="O475" s="183">
        <v>195</v>
      </c>
      <c r="P475" s="141">
        <f t="shared" ref="P475:R475" si="167">P474</f>
        <v>24</v>
      </c>
      <c r="Q475" s="141">
        <f t="shared" si="167"/>
        <v>1</v>
      </c>
      <c r="R475" s="141">
        <f t="shared" si="167"/>
        <v>47749</v>
      </c>
      <c r="S475" s="142"/>
    </row>
    <row r="476" spans="1:19">
      <c r="A476" s="140">
        <f t="shared" si="163"/>
        <v>42821</v>
      </c>
      <c r="B476" s="141">
        <f t="shared" si="164"/>
        <v>13</v>
      </c>
      <c r="C476" s="144" t="s">
        <v>344</v>
      </c>
      <c r="D476" s="144"/>
      <c r="E476" s="144"/>
      <c r="F476" s="148">
        <v>77</v>
      </c>
      <c r="G476" s="149" t="s">
        <v>343</v>
      </c>
      <c r="H476" s="141">
        <f t="shared" si="165"/>
        <v>18</v>
      </c>
      <c r="I476" s="141">
        <v>11</v>
      </c>
      <c r="J476" s="186">
        <v>16</v>
      </c>
      <c r="K476" s="186">
        <v>2134</v>
      </c>
      <c r="L476" s="184">
        <v>48</v>
      </c>
      <c r="M476" s="184"/>
      <c r="N476" s="185">
        <f t="shared" si="161"/>
        <v>130.375</v>
      </c>
      <c r="O476" s="186">
        <v>289</v>
      </c>
      <c r="P476" s="141">
        <f t="shared" ref="P476:R476" si="168">P475</f>
        <v>24</v>
      </c>
      <c r="Q476" s="141">
        <f t="shared" si="168"/>
        <v>1</v>
      </c>
      <c r="R476" s="141">
        <f t="shared" si="168"/>
        <v>47749</v>
      </c>
      <c r="S476" s="142"/>
    </row>
    <row r="477" spans="1:19">
      <c r="A477" s="140">
        <f t="shared" si="163"/>
        <v>42821</v>
      </c>
      <c r="B477" s="141">
        <f t="shared" si="164"/>
        <v>14</v>
      </c>
      <c r="C477" s="204" t="s">
        <v>396</v>
      </c>
      <c r="D477" s="204"/>
      <c r="E477" s="204"/>
      <c r="F477" s="187">
        <v>76</v>
      </c>
      <c r="G477" s="150" t="s">
        <v>686</v>
      </c>
      <c r="H477" s="141">
        <f t="shared" si="165"/>
        <v>18</v>
      </c>
      <c r="I477" s="141">
        <v>1</v>
      </c>
      <c r="J477" s="183">
        <v>13</v>
      </c>
      <c r="K477" s="183">
        <v>1676</v>
      </c>
      <c r="L477" s="184">
        <v>0</v>
      </c>
      <c r="M477" s="184"/>
      <c r="N477" s="185">
        <f t="shared" si="161"/>
        <v>128.92307692307693</v>
      </c>
      <c r="O477" s="183">
        <v>128</v>
      </c>
      <c r="P477" s="141">
        <f t="shared" ref="P477:R477" si="169">P476</f>
        <v>24</v>
      </c>
      <c r="Q477" s="141">
        <f t="shared" si="169"/>
        <v>1</v>
      </c>
      <c r="R477" s="141">
        <f t="shared" si="169"/>
        <v>47749</v>
      </c>
      <c r="S477" s="142" t="s">
        <v>746</v>
      </c>
    </row>
    <row r="478" spans="1:19">
      <c r="A478" s="140">
        <f t="shared" si="163"/>
        <v>42821</v>
      </c>
      <c r="B478" s="141">
        <f t="shared" si="164"/>
        <v>15</v>
      </c>
      <c r="C478" s="144" t="s">
        <v>386</v>
      </c>
      <c r="D478" s="144"/>
      <c r="E478" s="144"/>
      <c r="F478" s="148">
        <v>73</v>
      </c>
      <c r="G478" s="149" t="s">
        <v>686</v>
      </c>
      <c r="H478" s="141">
        <f t="shared" si="165"/>
        <v>18</v>
      </c>
      <c r="I478" s="141">
        <v>2</v>
      </c>
      <c r="J478" s="183">
        <v>16</v>
      </c>
      <c r="K478" s="183">
        <v>2113</v>
      </c>
      <c r="L478" s="184">
        <v>65</v>
      </c>
      <c r="M478" s="184"/>
      <c r="N478" s="185">
        <f t="shared" si="161"/>
        <v>128</v>
      </c>
      <c r="O478" s="183">
        <v>216</v>
      </c>
      <c r="P478" s="141">
        <f t="shared" ref="P478:R478" si="170">P477</f>
        <v>24</v>
      </c>
      <c r="Q478" s="141">
        <f t="shared" si="170"/>
        <v>1</v>
      </c>
      <c r="R478" s="141">
        <f t="shared" si="170"/>
        <v>47749</v>
      </c>
      <c r="S478" s="142"/>
    </row>
    <row r="479" spans="1:19">
      <c r="A479" s="140">
        <f t="shared" si="163"/>
        <v>42821</v>
      </c>
      <c r="B479" s="141">
        <f t="shared" si="164"/>
        <v>16</v>
      </c>
      <c r="C479" s="144" t="s">
        <v>387</v>
      </c>
      <c r="D479" s="144"/>
      <c r="E479" s="144"/>
      <c r="F479" s="148">
        <v>73</v>
      </c>
      <c r="G479" s="149" t="s">
        <v>686</v>
      </c>
      <c r="H479" s="141">
        <f t="shared" si="165"/>
        <v>18</v>
      </c>
      <c r="I479" s="141">
        <v>7</v>
      </c>
      <c r="J479" s="183">
        <v>16</v>
      </c>
      <c r="K479" s="183">
        <v>2105</v>
      </c>
      <c r="L479" s="184">
        <v>62</v>
      </c>
      <c r="M479" s="184"/>
      <c r="N479" s="185">
        <f t="shared" si="161"/>
        <v>127.6875</v>
      </c>
      <c r="O479" s="183">
        <v>144</v>
      </c>
      <c r="P479" s="141">
        <f t="shared" ref="P479:R479" si="171">P478</f>
        <v>24</v>
      </c>
      <c r="Q479" s="141">
        <f t="shared" si="171"/>
        <v>1</v>
      </c>
      <c r="R479" s="141">
        <f t="shared" si="171"/>
        <v>47749</v>
      </c>
      <c r="S479" s="142"/>
    </row>
    <row r="480" spans="1:19">
      <c r="A480" s="140">
        <f t="shared" si="163"/>
        <v>42821</v>
      </c>
      <c r="B480" s="141">
        <f t="shared" si="164"/>
        <v>17</v>
      </c>
      <c r="C480" s="144" t="s">
        <v>582</v>
      </c>
      <c r="D480" s="144"/>
      <c r="E480" s="144"/>
      <c r="F480" s="148">
        <v>71</v>
      </c>
      <c r="G480" s="149" t="s">
        <v>705</v>
      </c>
      <c r="H480" s="141">
        <f t="shared" si="165"/>
        <v>18</v>
      </c>
      <c r="I480" s="141">
        <v>4</v>
      </c>
      <c r="J480" s="183">
        <v>15</v>
      </c>
      <c r="K480" s="183">
        <v>2012</v>
      </c>
      <c r="L480" s="184">
        <v>0</v>
      </c>
      <c r="M480" s="184"/>
      <c r="N480" s="185">
        <f t="shared" si="161"/>
        <v>134.13333333333333</v>
      </c>
      <c r="O480" s="183">
        <v>116</v>
      </c>
      <c r="P480" s="141">
        <f t="shared" ref="P480:R480" si="172">P479</f>
        <v>24</v>
      </c>
      <c r="Q480" s="141">
        <f t="shared" si="172"/>
        <v>1</v>
      </c>
      <c r="R480" s="141">
        <f t="shared" si="172"/>
        <v>47749</v>
      </c>
      <c r="S480" s="142"/>
    </row>
    <row r="481" spans="1:19">
      <c r="A481" s="140">
        <f t="shared" si="163"/>
        <v>42821</v>
      </c>
      <c r="B481" s="141">
        <f t="shared" si="164"/>
        <v>18</v>
      </c>
      <c r="C481" s="144" t="s">
        <v>41</v>
      </c>
      <c r="D481" s="144"/>
      <c r="E481" s="144"/>
      <c r="F481" s="148">
        <v>70</v>
      </c>
      <c r="G481" s="149" t="s">
        <v>686</v>
      </c>
      <c r="H481" s="141">
        <f t="shared" si="165"/>
        <v>18</v>
      </c>
      <c r="I481" s="141">
        <v>18</v>
      </c>
      <c r="J481" s="183">
        <v>16</v>
      </c>
      <c r="K481" s="183">
        <v>2114</v>
      </c>
      <c r="L481" s="184">
        <v>0</v>
      </c>
      <c r="M481" s="184"/>
      <c r="N481" s="185">
        <f t="shared" si="161"/>
        <v>132.125</v>
      </c>
      <c r="O481" s="183">
        <v>38</v>
      </c>
      <c r="P481" s="141">
        <f t="shared" ref="P481:R481" si="173">P480</f>
        <v>24</v>
      </c>
      <c r="Q481" s="141">
        <f t="shared" si="173"/>
        <v>1</v>
      </c>
      <c r="R481" s="141">
        <f t="shared" si="173"/>
        <v>47749</v>
      </c>
      <c r="S481" s="142"/>
    </row>
    <row r="482" spans="1:19">
      <c r="A482" s="140">
        <f t="shared" si="163"/>
        <v>42821</v>
      </c>
      <c r="B482" s="141">
        <f t="shared" si="164"/>
        <v>19</v>
      </c>
      <c r="C482" s="144" t="s">
        <v>388</v>
      </c>
      <c r="D482" s="144"/>
      <c r="E482" s="144"/>
      <c r="F482" s="148">
        <v>70</v>
      </c>
      <c r="G482" s="149" t="s">
        <v>705</v>
      </c>
      <c r="H482" s="141">
        <f t="shared" si="165"/>
        <v>18</v>
      </c>
      <c r="I482" s="141">
        <v>2</v>
      </c>
      <c r="J482" s="183">
        <v>15</v>
      </c>
      <c r="K482" s="183">
        <v>1999</v>
      </c>
      <c r="L482" s="184">
        <v>12</v>
      </c>
      <c r="M482" s="184"/>
      <c r="N482" s="185">
        <f t="shared" si="161"/>
        <v>132.46666666666667</v>
      </c>
      <c r="O482" s="183">
        <v>168</v>
      </c>
      <c r="P482" s="141">
        <f t="shared" ref="P482:R482" si="174">P481</f>
        <v>24</v>
      </c>
      <c r="Q482" s="141">
        <f t="shared" si="174"/>
        <v>1</v>
      </c>
      <c r="R482" s="141">
        <f t="shared" si="174"/>
        <v>47749</v>
      </c>
      <c r="S482" s="142"/>
    </row>
    <row r="483" spans="1:19">
      <c r="A483" s="140">
        <f t="shared" si="163"/>
        <v>42821</v>
      </c>
      <c r="B483" s="141">
        <f t="shared" si="164"/>
        <v>20</v>
      </c>
      <c r="C483" s="144" t="s">
        <v>389</v>
      </c>
      <c r="D483" s="144"/>
      <c r="E483" s="144"/>
      <c r="F483" s="148">
        <v>68</v>
      </c>
      <c r="G483" s="149" t="s">
        <v>675</v>
      </c>
      <c r="H483" s="141">
        <f t="shared" si="165"/>
        <v>18</v>
      </c>
      <c r="I483" s="141">
        <v>14</v>
      </c>
      <c r="J483" s="183">
        <v>16</v>
      </c>
      <c r="K483" s="183">
        <v>2116</v>
      </c>
      <c r="L483" s="184">
        <v>46</v>
      </c>
      <c r="M483" s="184"/>
      <c r="N483" s="185">
        <f t="shared" si="161"/>
        <v>129.375</v>
      </c>
      <c r="O483" s="183">
        <v>207</v>
      </c>
      <c r="P483" s="141">
        <f t="shared" ref="P483:R483" si="175">P482</f>
        <v>24</v>
      </c>
      <c r="Q483" s="141">
        <f t="shared" si="175"/>
        <v>1</v>
      </c>
      <c r="R483" s="141">
        <f t="shared" si="175"/>
        <v>47749</v>
      </c>
      <c r="S483" s="142"/>
    </row>
    <row r="484" spans="1:19">
      <c r="A484" s="140">
        <f t="shared" si="163"/>
        <v>42821</v>
      </c>
      <c r="B484" s="141">
        <f t="shared" si="164"/>
        <v>21</v>
      </c>
      <c r="C484" s="204" t="s">
        <v>391</v>
      </c>
      <c r="D484" s="204"/>
      <c r="E484" s="204"/>
      <c r="F484" s="187">
        <v>69</v>
      </c>
      <c r="G484" s="150" t="s">
        <v>686</v>
      </c>
      <c r="H484" s="141">
        <f t="shared" si="165"/>
        <v>18</v>
      </c>
      <c r="I484" s="141">
        <v>1</v>
      </c>
      <c r="J484" s="183">
        <v>16</v>
      </c>
      <c r="K484" s="183">
        <v>2124</v>
      </c>
      <c r="L484" s="184">
        <v>0</v>
      </c>
      <c r="M484" s="184"/>
      <c r="N484" s="185">
        <f t="shared" ref="N484" si="176">IF(J484=0,0,(K484-L484)/J484)</f>
        <v>132.75</v>
      </c>
      <c r="O484" s="183">
        <v>77</v>
      </c>
      <c r="P484" s="141">
        <f t="shared" ref="P484:R484" si="177">P483</f>
        <v>24</v>
      </c>
      <c r="Q484" s="141">
        <f t="shared" si="177"/>
        <v>1</v>
      </c>
      <c r="R484" s="141">
        <f t="shared" si="177"/>
        <v>47749</v>
      </c>
      <c r="S484" s="142" t="s">
        <v>747</v>
      </c>
    </row>
    <row r="485" spans="1:19">
      <c r="A485" s="140">
        <f t="shared" si="163"/>
        <v>42821</v>
      </c>
      <c r="B485" s="141">
        <f t="shared" si="164"/>
        <v>22</v>
      </c>
      <c r="C485" s="144" t="s">
        <v>390</v>
      </c>
      <c r="D485" s="144"/>
      <c r="E485" s="144"/>
      <c r="F485" s="148">
        <v>67</v>
      </c>
      <c r="G485" s="149" t="s">
        <v>705</v>
      </c>
      <c r="H485" s="141">
        <f t="shared" si="165"/>
        <v>18</v>
      </c>
      <c r="I485" s="141">
        <v>2</v>
      </c>
      <c r="J485" s="183">
        <v>15</v>
      </c>
      <c r="K485" s="183">
        <v>1974</v>
      </c>
      <c r="L485" s="184">
        <v>0</v>
      </c>
      <c r="M485" s="184"/>
      <c r="N485" s="185">
        <f t="shared" si="161"/>
        <v>131.6</v>
      </c>
      <c r="O485" s="183">
        <v>55</v>
      </c>
      <c r="P485" s="141">
        <f t="shared" ref="P485:R485" si="178">P484</f>
        <v>24</v>
      </c>
      <c r="Q485" s="141">
        <f t="shared" si="178"/>
        <v>1</v>
      </c>
      <c r="R485" s="141">
        <f t="shared" si="178"/>
        <v>47749</v>
      </c>
      <c r="S485" s="142"/>
    </row>
    <row r="486" spans="1:19">
      <c r="A486" s="140">
        <f t="shared" si="163"/>
        <v>42821</v>
      </c>
      <c r="B486" s="141">
        <f t="shared" si="164"/>
        <v>23</v>
      </c>
      <c r="C486" s="177" t="s">
        <v>735</v>
      </c>
      <c r="D486" s="177"/>
      <c r="E486" s="177"/>
      <c r="F486" s="178">
        <v>66</v>
      </c>
      <c r="G486" s="177" t="s">
        <v>705</v>
      </c>
      <c r="H486" s="141">
        <f t="shared" si="165"/>
        <v>18</v>
      </c>
      <c r="I486" s="141">
        <v>6</v>
      </c>
      <c r="J486" s="183">
        <v>0</v>
      </c>
      <c r="K486" s="183">
        <v>0</v>
      </c>
      <c r="L486" s="184">
        <v>0</v>
      </c>
      <c r="M486" s="184"/>
      <c r="N486" s="185">
        <f t="shared" ref="N486" si="179">IF(J486=0,0,(K486-L486)/J486)</f>
        <v>0</v>
      </c>
      <c r="O486" s="183">
        <v>0</v>
      </c>
      <c r="P486" s="141">
        <f t="shared" ref="P486:R486" si="180">P485</f>
        <v>24</v>
      </c>
      <c r="Q486" s="141">
        <f t="shared" si="180"/>
        <v>1</v>
      </c>
      <c r="R486" s="141">
        <f t="shared" si="180"/>
        <v>47749</v>
      </c>
      <c r="S486" s="142" t="s">
        <v>748</v>
      </c>
    </row>
    <row r="487" spans="1:19" ht="17.25" thickBot="1">
      <c r="A487" s="156">
        <f t="shared" si="163"/>
        <v>42821</v>
      </c>
      <c r="B487" s="157">
        <f t="shared" si="164"/>
        <v>24</v>
      </c>
      <c r="C487" s="205" t="s">
        <v>397</v>
      </c>
      <c r="D487" s="205"/>
      <c r="E487" s="205"/>
      <c r="F487" s="206">
        <v>52</v>
      </c>
      <c r="G487" s="207" t="s">
        <v>695</v>
      </c>
      <c r="H487" s="157">
        <f t="shared" si="165"/>
        <v>18</v>
      </c>
      <c r="I487" s="157">
        <v>1</v>
      </c>
      <c r="J487" s="189">
        <v>16</v>
      </c>
      <c r="K487" s="189">
        <v>2089</v>
      </c>
      <c r="L487" s="190">
        <v>22</v>
      </c>
      <c r="M487" s="190"/>
      <c r="N487" s="191">
        <f t="shared" si="161"/>
        <v>129.1875</v>
      </c>
      <c r="O487" s="189">
        <v>299</v>
      </c>
      <c r="P487" s="157">
        <f t="shared" ref="P487:R487" si="181">P486</f>
        <v>24</v>
      </c>
      <c r="Q487" s="157">
        <f t="shared" si="181"/>
        <v>1</v>
      </c>
      <c r="R487" s="157">
        <f t="shared" si="181"/>
        <v>47749</v>
      </c>
      <c r="S487" s="162" t="s">
        <v>747</v>
      </c>
    </row>
    <row r="488" spans="1:19" ht="17.25" thickTop="1">
      <c r="A488" s="64">
        <f>A487+7</f>
        <v>42828</v>
      </c>
      <c r="B488" s="65">
        <v>1</v>
      </c>
      <c r="C488" s="66" t="s">
        <v>29</v>
      </c>
      <c r="D488" s="66"/>
      <c r="E488" s="66"/>
      <c r="F488" s="65">
        <v>115</v>
      </c>
      <c r="G488" s="66" t="s">
        <v>670</v>
      </c>
      <c r="H488" s="65">
        <f>H487+1</f>
        <v>19</v>
      </c>
      <c r="I488" s="65">
        <v>18</v>
      </c>
      <c r="J488" s="192">
        <v>16</v>
      </c>
      <c r="K488" s="192">
        <v>2153</v>
      </c>
      <c r="L488" s="193">
        <v>63</v>
      </c>
      <c r="M488" s="193"/>
      <c r="N488" s="194">
        <f>IF(J488=0,0,(K488-L488)/J488)</f>
        <v>130.625</v>
      </c>
      <c r="O488" s="192">
        <v>503</v>
      </c>
      <c r="P488" s="65">
        <f>COUNTA(C488:C514)</f>
        <v>27</v>
      </c>
      <c r="Q488" s="65">
        <v>1</v>
      </c>
      <c r="R488" s="65">
        <f>SUM(K488:K514)</f>
        <v>54323</v>
      </c>
      <c r="S488" s="208">
        <f>SUM(L488:L514)</f>
        <v>910</v>
      </c>
    </row>
    <row r="489" spans="1:19">
      <c r="A489" s="64">
        <f>A488</f>
        <v>42828</v>
      </c>
      <c r="B489" s="65">
        <f>B488+1</f>
        <v>2</v>
      </c>
      <c r="C489" s="125" t="s">
        <v>370</v>
      </c>
      <c r="D489" s="125"/>
      <c r="E489" s="125"/>
      <c r="F489" s="137">
        <v>99</v>
      </c>
      <c r="G489" s="109" t="s">
        <v>695</v>
      </c>
      <c r="H489" s="65">
        <f>H488</f>
        <v>19</v>
      </c>
      <c r="I489" s="65">
        <v>8</v>
      </c>
      <c r="J489" s="192">
        <v>16</v>
      </c>
      <c r="K489" s="192">
        <v>2125</v>
      </c>
      <c r="L489" s="193">
        <v>17</v>
      </c>
      <c r="M489" s="193"/>
      <c r="N489" s="194">
        <f t="shared" ref="N489:N514" si="182">IF(J489=0,0,(K489-L489)/J489)</f>
        <v>131.75</v>
      </c>
      <c r="O489" s="192">
        <v>298</v>
      </c>
      <c r="P489" s="65">
        <f>P488</f>
        <v>27</v>
      </c>
      <c r="Q489" s="65">
        <f t="shared" ref="Q489:R489" si="183">Q488</f>
        <v>1</v>
      </c>
      <c r="R489" s="65">
        <f t="shared" si="183"/>
        <v>54323</v>
      </c>
      <c r="S489" s="66" t="s">
        <v>744</v>
      </c>
    </row>
    <row r="490" spans="1:19">
      <c r="A490" s="64">
        <f t="shared" ref="A490:A514" si="184">A489</f>
        <v>42828</v>
      </c>
      <c r="B490" s="65">
        <f t="shared" ref="B490:B514" si="185">B489+1</f>
        <v>3</v>
      </c>
      <c r="C490" s="125" t="s">
        <v>694</v>
      </c>
      <c r="D490" s="125"/>
      <c r="E490" s="125"/>
      <c r="F490" s="137">
        <v>97</v>
      </c>
      <c r="G490" s="109" t="s">
        <v>670</v>
      </c>
      <c r="H490" s="65">
        <f t="shared" ref="H490:H514" si="186">H489</f>
        <v>19</v>
      </c>
      <c r="I490" s="65">
        <v>16</v>
      </c>
      <c r="J490" s="192">
        <v>16</v>
      </c>
      <c r="K490" s="192">
        <v>2160</v>
      </c>
      <c r="L490" s="193">
        <v>10</v>
      </c>
      <c r="M490" s="193"/>
      <c r="N490" s="194">
        <f t="shared" si="182"/>
        <v>134.375</v>
      </c>
      <c r="O490" s="192">
        <v>260</v>
      </c>
      <c r="P490" s="65">
        <f t="shared" ref="P490:R490" si="187">P489</f>
        <v>27</v>
      </c>
      <c r="Q490" s="65">
        <f t="shared" si="187"/>
        <v>1</v>
      </c>
      <c r="R490" s="65">
        <f t="shared" si="187"/>
        <v>54323</v>
      </c>
      <c r="S490" s="194">
        <f>AVERAGE(N488:N514)</f>
        <v>130.29891975308641</v>
      </c>
    </row>
    <row r="491" spans="1:19">
      <c r="A491" s="64">
        <f t="shared" si="184"/>
        <v>42828</v>
      </c>
      <c r="B491" s="65">
        <f t="shared" si="185"/>
        <v>4</v>
      </c>
      <c r="C491" s="125" t="s">
        <v>349</v>
      </c>
      <c r="D491" s="125"/>
      <c r="E491" s="125"/>
      <c r="F491" s="137">
        <v>96</v>
      </c>
      <c r="G491" s="111" t="s">
        <v>670</v>
      </c>
      <c r="H491" s="65">
        <f t="shared" si="186"/>
        <v>19</v>
      </c>
      <c r="I491" s="65">
        <v>13</v>
      </c>
      <c r="J491" s="192">
        <v>16</v>
      </c>
      <c r="K491" s="192">
        <v>2160</v>
      </c>
      <c r="L491" s="193">
        <v>74</v>
      </c>
      <c r="M491" s="193"/>
      <c r="N491" s="194">
        <f t="shared" si="182"/>
        <v>130.375</v>
      </c>
      <c r="O491" s="192">
        <v>157</v>
      </c>
      <c r="P491" s="65">
        <f t="shared" ref="P491:R491" si="188">P490</f>
        <v>27</v>
      </c>
      <c r="Q491" s="65">
        <f t="shared" si="188"/>
        <v>1</v>
      </c>
      <c r="R491" s="65">
        <f t="shared" si="188"/>
        <v>54323</v>
      </c>
      <c r="S491" s="66"/>
    </row>
    <row r="492" spans="1:19">
      <c r="A492" s="64">
        <f t="shared" si="184"/>
        <v>42828</v>
      </c>
      <c r="B492" s="65">
        <f t="shared" si="185"/>
        <v>5</v>
      </c>
      <c r="C492" s="196" t="s">
        <v>398</v>
      </c>
      <c r="D492" s="196"/>
      <c r="E492" s="196"/>
      <c r="F492" s="197">
        <v>88</v>
      </c>
      <c r="G492" s="196" t="s">
        <v>720</v>
      </c>
      <c r="H492" s="65">
        <f t="shared" si="186"/>
        <v>19</v>
      </c>
      <c r="I492" s="65">
        <v>17</v>
      </c>
      <c r="J492" s="192">
        <v>16</v>
      </c>
      <c r="K492" s="192">
        <v>2101</v>
      </c>
      <c r="L492" s="193">
        <v>38</v>
      </c>
      <c r="M492" s="193"/>
      <c r="N492" s="194">
        <f t="shared" si="182"/>
        <v>128.9375</v>
      </c>
      <c r="O492" s="192">
        <v>551</v>
      </c>
      <c r="P492" s="65">
        <f t="shared" ref="P492:R492" si="189">P491</f>
        <v>27</v>
      </c>
      <c r="Q492" s="65">
        <f t="shared" si="189"/>
        <v>1</v>
      </c>
      <c r="R492" s="65">
        <f t="shared" si="189"/>
        <v>54323</v>
      </c>
      <c r="S492" s="66"/>
    </row>
    <row r="493" spans="1:19">
      <c r="A493" s="64">
        <f t="shared" si="184"/>
        <v>42828</v>
      </c>
      <c r="B493" s="65">
        <f t="shared" si="185"/>
        <v>6</v>
      </c>
      <c r="C493" s="66" t="s">
        <v>358</v>
      </c>
      <c r="D493" s="66"/>
      <c r="E493" s="66"/>
      <c r="F493" s="65">
        <v>88</v>
      </c>
      <c r="G493" s="66" t="s">
        <v>675</v>
      </c>
      <c r="H493" s="65">
        <f t="shared" si="186"/>
        <v>19</v>
      </c>
      <c r="I493" s="65">
        <v>9</v>
      </c>
      <c r="J493" s="192">
        <v>15</v>
      </c>
      <c r="K493" s="192">
        <v>1961</v>
      </c>
      <c r="L493" s="193">
        <v>3</v>
      </c>
      <c r="M493" s="193"/>
      <c r="N493" s="194">
        <f t="shared" si="182"/>
        <v>130.53333333333333</v>
      </c>
      <c r="O493" s="192">
        <v>99</v>
      </c>
      <c r="P493" s="65">
        <f t="shared" ref="P493:R493" si="190">P492</f>
        <v>27</v>
      </c>
      <c r="Q493" s="65">
        <f t="shared" si="190"/>
        <v>1</v>
      </c>
      <c r="R493" s="65">
        <f t="shared" si="190"/>
        <v>54323</v>
      </c>
      <c r="S493" s="66"/>
    </row>
    <row r="494" spans="1:19">
      <c r="A494" s="64">
        <f t="shared" si="184"/>
        <v>42828</v>
      </c>
      <c r="B494" s="65">
        <f t="shared" si="185"/>
        <v>7</v>
      </c>
      <c r="C494" s="66" t="s">
        <v>360</v>
      </c>
      <c r="D494" s="66"/>
      <c r="E494" s="66"/>
      <c r="F494" s="65">
        <v>85</v>
      </c>
      <c r="G494" s="66" t="s">
        <v>695</v>
      </c>
      <c r="H494" s="65">
        <f t="shared" si="186"/>
        <v>19</v>
      </c>
      <c r="I494" s="65">
        <v>9</v>
      </c>
      <c r="J494" s="192">
        <v>16</v>
      </c>
      <c r="K494" s="192">
        <v>2136</v>
      </c>
      <c r="L494" s="193">
        <v>9</v>
      </c>
      <c r="M494" s="193"/>
      <c r="N494" s="194">
        <f t="shared" ref="N494" si="191">IF(J494=0,0,(K494-L494)/J494)</f>
        <v>132.9375</v>
      </c>
      <c r="O494" s="192">
        <v>280</v>
      </c>
      <c r="P494" s="65">
        <f t="shared" ref="P494:R494" si="192">P493</f>
        <v>27</v>
      </c>
      <c r="Q494" s="65">
        <f t="shared" si="192"/>
        <v>1</v>
      </c>
      <c r="R494" s="65">
        <f t="shared" si="192"/>
        <v>54323</v>
      </c>
      <c r="S494" s="66"/>
    </row>
    <row r="495" spans="1:19">
      <c r="A495" s="64">
        <f t="shared" si="184"/>
        <v>42828</v>
      </c>
      <c r="B495" s="65">
        <f t="shared" si="185"/>
        <v>8</v>
      </c>
      <c r="C495" s="66" t="s">
        <v>28</v>
      </c>
      <c r="D495" s="66"/>
      <c r="E495" s="66"/>
      <c r="F495" s="65">
        <v>84</v>
      </c>
      <c r="G495" s="66" t="s">
        <v>695</v>
      </c>
      <c r="H495" s="65">
        <f t="shared" si="186"/>
        <v>19</v>
      </c>
      <c r="I495" s="65">
        <v>17</v>
      </c>
      <c r="J495" s="192">
        <v>16</v>
      </c>
      <c r="K495" s="192">
        <v>2160</v>
      </c>
      <c r="L495" s="193">
        <v>82</v>
      </c>
      <c r="M495" s="193"/>
      <c r="N495" s="194">
        <f t="shared" si="182"/>
        <v>129.875</v>
      </c>
      <c r="O495" s="192">
        <v>668</v>
      </c>
      <c r="P495" s="65">
        <f t="shared" ref="P495:R495" si="193">P494</f>
        <v>27</v>
      </c>
      <c r="Q495" s="65">
        <f t="shared" si="193"/>
        <v>1</v>
      </c>
      <c r="R495" s="65">
        <f t="shared" si="193"/>
        <v>54323</v>
      </c>
      <c r="S495" s="66"/>
    </row>
    <row r="496" spans="1:19">
      <c r="A496" s="64">
        <f t="shared" si="184"/>
        <v>42828</v>
      </c>
      <c r="B496" s="65">
        <f t="shared" si="185"/>
        <v>9</v>
      </c>
      <c r="C496" s="95" t="s">
        <v>749</v>
      </c>
      <c r="D496" s="95"/>
      <c r="E496" s="95"/>
      <c r="F496" s="175">
        <v>83</v>
      </c>
      <c r="G496" s="165" t="s">
        <v>691</v>
      </c>
      <c r="H496" s="65">
        <f t="shared" si="186"/>
        <v>19</v>
      </c>
      <c r="I496" s="65">
        <v>1</v>
      </c>
      <c r="J496" s="192">
        <v>16</v>
      </c>
      <c r="K496" s="192">
        <v>2116</v>
      </c>
      <c r="L496" s="193">
        <v>60</v>
      </c>
      <c r="M496" s="193"/>
      <c r="N496" s="194">
        <f t="shared" si="182"/>
        <v>128.5</v>
      </c>
      <c r="O496" s="192">
        <v>186</v>
      </c>
      <c r="P496" s="65">
        <f t="shared" ref="P496:R496" si="194">P495</f>
        <v>27</v>
      </c>
      <c r="Q496" s="65">
        <f t="shared" si="194"/>
        <v>1</v>
      </c>
      <c r="R496" s="65">
        <f t="shared" si="194"/>
        <v>54323</v>
      </c>
      <c r="S496" s="66"/>
    </row>
    <row r="497" spans="1:19">
      <c r="A497" s="64">
        <f t="shared" si="184"/>
        <v>42828</v>
      </c>
      <c r="B497" s="65">
        <f t="shared" si="185"/>
        <v>10</v>
      </c>
      <c r="C497" s="66" t="s">
        <v>261</v>
      </c>
      <c r="D497" s="66"/>
      <c r="E497" s="66"/>
      <c r="F497" s="65">
        <v>83</v>
      </c>
      <c r="G497" s="66" t="s">
        <v>675</v>
      </c>
      <c r="H497" s="65">
        <f t="shared" si="186"/>
        <v>19</v>
      </c>
      <c r="I497" s="65">
        <v>18</v>
      </c>
      <c r="J497" s="192">
        <v>16</v>
      </c>
      <c r="K497" s="192">
        <v>2122</v>
      </c>
      <c r="L497" s="193">
        <v>142</v>
      </c>
      <c r="M497" s="193"/>
      <c r="N497" s="194">
        <f t="shared" si="182"/>
        <v>123.75</v>
      </c>
      <c r="O497" s="192">
        <v>153</v>
      </c>
      <c r="P497" s="65">
        <f t="shared" ref="P497:R497" si="195">P496</f>
        <v>27</v>
      </c>
      <c r="Q497" s="65">
        <f t="shared" si="195"/>
        <v>1</v>
      </c>
      <c r="R497" s="65">
        <f t="shared" si="195"/>
        <v>54323</v>
      </c>
      <c r="S497" s="66"/>
    </row>
    <row r="498" spans="1:19">
      <c r="A498" s="64">
        <f t="shared" si="184"/>
        <v>42828</v>
      </c>
      <c r="B498" s="65">
        <f t="shared" si="185"/>
        <v>11</v>
      </c>
      <c r="C498" s="66" t="s">
        <v>722</v>
      </c>
      <c r="D498" s="66"/>
      <c r="E498" s="66"/>
      <c r="F498" s="65">
        <v>81</v>
      </c>
      <c r="G498" s="66" t="s">
        <v>691</v>
      </c>
      <c r="H498" s="65">
        <f t="shared" si="186"/>
        <v>19</v>
      </c>
      <c r="I498" s="65">
        <v>19</v>
      </c>
      <c r="J498" s="192">
        <v>16</v>
      </c>
      <c r="K498" s="192">
        <v>2128</v>
      </c>
      <c r="L498" s="193">
        <v>21</v>
      </c>
      <c r="M498" s="193"/>
      <c r="N498" s="194">
        <f t="shared" si="182"/>
        <v>131.6875</v>
      </c>
      <c r="O498" s="192">
        <v>115</v>
      </c>
      <c r="P498" s="65">
        <f t="shared" ref="P498:R498" si="196">P497</f>
        <v>27</v>
      </c>
      <c r="Q498" s="65">
        <f t="shared" si="196"/>
        <v>1</v>
      </c>
      <c r="R498" s="65">
        <f t="shared" si="196"/>
        <v>54323</v>
      </c>
      <c r="S498" s="66"/>
    </row>
    <row r="499" spans="1:19">
      <c r="A499" s="64">
        <f t="shared" si="184"/>
        <v>42828</v>
      </c>
      <c r="B499" s="65">
        <f t="shared" si="185"/>
        <v>12</v>
      </c>
      <c r="C499" s="125" t="s">
        <v>365</v>
      </c>
      <c r="D499" s="125"/>
      <c r="E499" s="125"/>
      <c r="F499" s="137">
        <v>81</v>
      </c>
      <c r="G499" s="66" t="s">
        <v>691</v>
      </c>
      <c r="H499" s="65">
        <f t="shared" si="186"/>
        <v>19</v>
      </c>
      <c r="I499" s="65">
        <v>8</v>
      </c>
      <c r="J499" s="192">
        <v>15</v>
      </c>
      <c r="K499" s="192">
        <v>1966</v>
      </c>
      <c r="L499" s="193">
        <v>53</v>
      </c>
      <c r="M499" s="193"/>
      <c r="N499" s="194">
        <f t="shared" si="182"/>
        <v>127.53333333333333</v>
      </c>
      <c r="O499" s="192">
        <v>333</v>
      </c>
      <c r="P499" s="65">
        <f t="shared" ref="P499:R499" si="197">P498</f>
        <v>27</v>
      </c>
      <c r="Q499" s="65">
        <f t="shared" si="197"/>
        <v>1</v>
      </c>
      <c r="R499" s="65">
        <f t="shared" si="197"/>
        <v>54323</v>
      </c>
      <c r="S499" s="66"/>
    </row>
    <row r="500" spans="1:19">
      <c r="A500" s="64">
        <f t="shared" si="184"/>
        <v>42828</v>
      </c>
      <c r="B500" s="65">
        <f t="shared" si="185"/>
        <v>13</v>
      </c>
      <c r="C500" s="125" t="s">
        <v>31</v>
      </c>
      <c r="D500" s="125"/>
      <c r="E500" s="125"/>
      <c r="F500" s="137">
        <v>80</v>
      </c>
      <c r="G500" s="109" t="s">
        <v>670</v>
      </c>
      <c r="H500" s="65">
        <f t="shared" si="186"/>
        <v>19</v>
      </c>
      <c r="I500" s="65">
        <v>16</v>
      </c>
      <c r="J500" s="195">
        <v>16</v>
      </c>
      <c r="K500" s="195">
        <v>2142</v>
      </c>
      <c r="L500" s="193">
        <v>60</v>
      </c>
      <c r="M500" s="193"/>
      <c r="N500" s="194">
        <f t="shared" si="182"/>
        <v>130.125</v>
      </c>
      <c r="O500" s="195">
        <v>519</v>
      </c>
      <c r="P500" s="65">
        <f t="shared" ref="P500:R500" si="198">P499</f>
        <v>27</v>
      </c>
      <c r="Q500" s="65">
        <f t="shared" si="198"/>
        <v>1</v>
      </c>
      <c r="R500" s="65">
        <f t="shared" si="198"/>
        <v>54323</v>
      </c>
      <c r="S500" s="66"/>
    </row>
    <row r="501" spans="1:19">
      <c r="A501" s="64">
        <f t="shared" si="184"/>
        <v>42828</v>
      </c>
      <c r="B501" s="65">
        <f t="shared" si="185"/>
        <v>14</v>
      </c>
      <c r="C501" s="125" t="s">
        <v>344</v>
      </c>
      <c r="D501" s="125"/>
      <c r="E501" s="125"/>
      <c r="F501" s="137">
        <v>77</v>
      </c>
      <c r="G501" s="109" t="s">
        <v>343</v>
      </c>
      <c r="H501" s="65">
        <f t="shared" si="186"/>
        <v>19</v>
      </c>
      <c r="I501" s="65">
        <v>12</v>
      </c>
      <c r="J501" s="195">
        <v>16</v>
      </c>
      <c r="K501" s="195">
        <v>2148</v>
      </c>
      <c r="L501" s="193">
        <v>40</v>
      </c>
      <c r="M501" s="193"/>
      <c r="N501" s="194">
        <f t="shared" si="182"/>
        <v>131.75</v>
      </c>
      <c r="O501" s="195">
        <v>317</v>
      </c>
      <c r="P501" s="65">
        <f t="shared" ref="P501:R501" si="199">P500</f>
        <v>27</v>
      </c>
      <c r="Q501" s="65">
        <f t="shared" si="199"/>
        <v>1</v>
      </c>
      <c r="R501" s="65">
        <f t="shared" si="199"/>
        <v>54323</v>
      </c>
      <c r="S501" s="66"/>
    </row>
    <row r="502" spans="1:19">
      <c r="A502" s="64">
        <f t="shared" si="184"/>
        <v>42828</v>
      </c>
      <c r="B502" s="65">
        <f t="shared" si="185"/>
        <v>15</v>
      </c>
      <c r="C502" s="125" t="s">
        <v>396</v>
      </c>
      <c r="D502" s="125"/>
      <c r="E502" s="125"/>
      <c r="F502" s="137">
        <v>76</v>
      </c>
      <c r="G502" s="109" t="s">
        <v>343</v>
      </c>
      <c r="H502" s="65">
        <f t="shared" si="186"/>
        <v>19</v>
      </c>
      <c r="I502" s="65">
        <v>2</v>
      </c>
      <c r="J502" s="192">
        <v>15</v>
      </c>
      <c r="K502" s="192">
        <v>1932</v>
      </c>
      <c r="L502" s="193">
        <v>24</v>
      </c>
      <c r="M502" s="193"/>
      <c r="N502" s="194">
        <f t="shared" si="182"/>
        <v>127.2</v>
      </c>
      <c r="O502" s="192">
        <v>168</v>
      </c>
      <c r="P502" s="65">
        <f t="shared" ref="P502:R502" si="200">P501</f>
        <v>27</v>
      </c>
      <c r="Q502" s="65">
        <f t="shared" si="200"/>
        <v>1</v>
      </c>
      <c r="R502" s="65">
        <f t="shared" si="200"/>
        <v>54323</v>
      </c>
      <c r="S502" s="66"/>
    </row>
    <row r="503" spans="1:19">
      <c r="A503" s="64">
        <f t="shared" si="184"/>
        <v>42828</v>
      </c>
      <c r="B503" s="65">
        <f t="shared" si="185"/>
        <v>16</v>
      </c>
      <c r="C503" s="125" t="s">
        <v>381</v>
      </c>
      <c r="D503" s="125"/>
      <c r="E503" s="125"/>
      <c r="F503" s="137">
        <v>73</v>
      </c>
      <c r="G503" s="109" t="s">
        <v>343</v>
      </c>
      <c r="H503" s="65">
        <f t="shared" si="186"/>
        <v>19</v>
      </c>
      <c r="I503" s="65">
        <v>3</v>
      </c>
      <c r="J503" s="192">
        <v>16</v>
      </c>
      <c r="K503" s="192">
        <v>2103</v>
      </c>
      <c r="L503" s="193">
        <v>55</v>
      </c>
      <c r="M503" s="193"/>
      <c r="N503" s="194">
        <f t="shared" si="182"/>
        <v>128</v>
      </c>
      <c r="O503" s="192">
        <v>211</v>
      </c>
      <c r="P503" s="65">
        <f t="shared" ref="P503:R503" si="201">P502</f>
        <v>27</v>
      </c>
      <c r="Q503" s="65">
        <f t="shared" si="201"/>
        <v>1</v>
      </c>
      <c r="R503" s="65">
        <f t="shared" si="201"/>
        <v>54323</v>
      </c>
      <c r="S503" s="66"/>
    </row>
    <row r="504" spans="1:19">
      <c r="A504" s="64">
        <f t="shared" si="184"/>
        <v>42828</v>
      </c>
      <c r="B504" s="65">
        <f t="shared" si="185"/>
        <v>17</v>
      </c>
      <c r="C504" s="125" t="s">
        <v>371</v>
      </c>
      <c r="D504" s="125"/>
      <c r="E504" s="125"/>
      <c r="F504" s="137">
        <v>73</v>
      </c>
      <c r="G504" s="109" t="s">
        <v>343</v>
      </c>
      <c r="H504" s="65">
        <f t="shared" si="186"/>
        <v>19</v>
      </c>
      <c r="I504" s="65">
        <v>8</v>
      </c>
      <c r="J504" s="192">
        <v>15</v>
      </c>
      <c r="K504" s="192">
        <v>1961</v>
      </c>
      <c r="L504" s="193">
        <v>27</v>
      </c>
      <c r="M504" s="193"/>
      <c r="N504" s="194">
        <f t="shared" si="182"/>
        <v>128.93333333333334</v>
      </c>
      <c r="O504" s="192">
        <v>51</v>
      </c>
      <c r="P504" s="65">
        <f t="shared" ref="P504:R504" si="202">P503</f>
        <v>27</v>
      </c>
      <c r="Q504" s="65">
        <f t="shared" si="202"/>
        <v>1</v>
      </c>
      <c r="R504" s="65">
        <f t="shared" si="202"/>
        <v>54323</v>
      </c>
      <c r="S504" s="66"/>
    </row>
    <row r="505" spans="1:19">
      <c r="A505" s="64">
        <f t="shared" si="184"/>
        <v>42828</v>
      </c>
      <c r="B505" s="65">
        <f t="shared" si="185"/>
        <v>18</v>
      </c>
      <c r="C505" s="125" t="s">
        <v>582</v>
      </c>
      <c r="D505" s="125"/>
      <c r="E505" s="125"/>
      <c r="F505" s="137">
        <v>71</v>
      </c>
      <c r="G505" s="109" t="s">
        <v>705</v>
      </c>
      <c r="H505" s="65">
        <f t="shared" si="186"/>
        <v>19</v>
      </c>
      <c r="I505" s="65">
        <v>5</v>
      </c>
      <c r="J505" s="192">
        <v>15</v>
      </c>
      <c r="K505" s="192">
        <v>2002</v>
      </c>
      <c r="L505" s="193">
        <v>0</v>
      </c>
      <c r="M505" s="193"/>
      <c r="N505" s="194">
        <f t="shared" si="182"/>
        <v>133.46666666666667</v>
      </c>
      <c r="O505" s="192">
        <v>61</v>
      </c>
      <c r="P505" s="65">
        <f t="shared" ref="P505:R505" si="203">P504</f>
        <v>27</v>
      </c>
      <c r="Q505" s="65">
        <f t="shared" si="203"/>
        <v>1</v>
      </c>
      <c r="R505" s="65">
        <f t="shared" si="203"/>
        <v>54323</v>
      </c>
      <c r="S505" s="66"/>
    </row>
    <row r="506" spans="1:19">
      <c r="A506" s="64">
        <f t="shared" si="184"/>
        <v>42828</v>
      </c>
      <c r="B506" s="65">
        <f t="shared" si="185"/>
        <v>19</v>
      </c>
      <c r="C506" s="125" t="s">
        <v>41</v>
      </c>
      <c r="D506" s="125"/>
      <c r="E506" s="125"/>
      <c r="F506" s="137">
        <v>70</v>
      </c>
      <c r="G506" s="109" t="s">
        <v>343</v>
      </c>
      <c r="H506" s="65">
        <f t="shared" si="186"/>
        <v>19</v>
      </c>
      <c r="I506" s="65">
        <v>19</v>
      </c>
      <c r="J506" s="192">
        <v>16</v>
      </c>
      <c r="K506" s="192">
        <v>2097</v>
      </c>
      <c r="L506" s="193">
        <v>0</v>
      </c>
      <c r="M506" s="193"/>
      <c r="N506" s="194">
        <f t="shared" si="182"/>
        <v>131.0625</v>
      </c>
      <c r="O506" s="192">
        <v>92</v>
      </c>
      <c r="P506" s="65">
        <f t="shared" ref="P506:R506" si="204">P505</f>
        <v>27</v>
      </c>
      <c r="Q506" s="65">
        <f t="shared" si="204"/>
        <v>1</v>
      </c>
      <c r="R506" s="65">
        <f t="shared" si="204"/>
        <v>54323</v>
      </c>
      <c r="S506" s="66"/>
    </row>
    <row r="507" spans="1:19">
      <c r="A507" s="64">
        <f t="shared" si="184"/>
        <v>42828</v>
      </c>
      <c r="B507" s="65">
        <f t="shared" si="185"/>
        <v>20</v>
      </c>
      <c r="C507" s="125" t="s">
        <v>383</v>
      </c>
      <c r="D507" s="125"/>
      <c r="E507" s="125"/>
      <c r="F507" s="137">
        <v>71</v>
      </c>
      <c r="G507" s="109" t="s">
        <v>343</v>
      </c>
      <c r="H507" s="65">
        <f t="shared" si="186"/>
        <v>19</v>
      </c>
      <c r="I507" s="65">
        <v>3</v>
      </c>
      <c r="J507" s="192">
        <v>15</v>
      </c>
      <c r="K507" s="192">
        <v>1989</v>
      </c>
      <c r="L507" s="193">
        <v>3</v>
      </c>
      <c r="M507" s="193"/>
      <c r="N507" s="194">
        <f t="shared" si="182"/>
        <v>132.4</v>
      </c>
      <c r="O507" s="192">
        <v>377</v>
      </c>
      <c r="P507" s="65">
        <f t="shared" ref="P507:R507" si="205">P506</f>
        <v>27</v>
      </c>
      <c r="Q507" s="65">
        <f t="shared" si="205"/>
        <v>1</v>
      </c>
      <c r="R507" s="65">
        <f t="shared" si="205"/>
        <v>54323</v>
      </c>
      <c r="S507" s="66"/>
    </row>
    <row r="508" spans="1:19">
      <c r="A508" s="64">
        <f t="shared" si="184"/>
        <v>42828</v>
      </c>
      <c r="B508" s="65">
        <f t="shared" si="185"/>
        <v>21</v>
      </c>
      <c r="C508" s="125" t="s">
        <v>391</v>
      </c>
      <c r="D508" s="125"/>
      <c r="E508" s="125"/>
      <c r="F508" s="137">
        <v>70</v>
      </c>
      <c r="G508" s="109" t="s">
        <v>705</v>
      </c>
      <c r="H508" s="65">
        <f t="shared" si="186"/>
        <v>19</v>
      </c>
      <c r="I508" s="65">
        <v>2</v>
      </c>
      <c r="J508" s="192">
        <v>15</v>
      </c>
      <c r="K508" s="192">
        <v>1996</v>
      </c>
      <c r="L508" s="193">
        <v>0</v>
      </c>
      <c r="M508" s="193"/>
      <c r="N508" s="194">
        <f>IF(J508=0,0,(K508-L508)/J508)</f>
        <v>133.06666666666666</v>
      </c>
      <c r="O508" s="192">
        <v>194</v>
      </c>
      <c r="P508" s="65">
        <f t="shared" ref="P508:R508" si="206">P507</f>
        <v>27</v>
      </c>
      <c r="Q508" s="65">
        <f t="shared" si="206"/>
        <v>1</v>
      </c>
      <c r="R508" s="65">
        <f t="shared" si="206"/>
        <v>54323</v>
      </c>
      <c r="S508" s="66"/>
    </row>
    <row r="509" spans="1:19">
      <c r="A509" s="64">
        <f t="shared" si="184"/>
        <v>42828</v>
      </c>
      <c r="B509" s="65">
        <f t="shared" si="185"/>
        <v>22</v>
      </c>
      <c r="C509" s="125" t="s">
        <v>316</v>
      </c>
      <c r="D509" s="125"/>
      <c r="E509" s="125"/>
      <c r="F509" s="137">
        <v>68</v>
      </c>
      <c r="G509" s="109" t="s">
        <v>691</v>
      </c>
      <c r="H509" s="65">
        <f t="shared" si="186"/>
        <v>19</v>
      </c>
      <c r="I509" s="65">
        <v>15</v>
      </c>
      <c r="J509" s="192">
        <v>15</v>
      </c>
      <c r="K509" s="192">
        <v>2002</v>
      </c>
      <c r="L509" s="193">
        <v>30</v>
      </c>
      <c r="M509" s="193"/>
      <c r="N509" s="194">
        <f t="shared" si="182"/>
        <v>131.46666666666667</v>
      </c>
      <c r="O509" s="192">
        <v>257</v>
      </c>
      <c r="P509" s="65">
        <f t="shared" ref="P509:R509" si="207">P508</f>
        <v>27</v>
      </c>
      <c r="Q509" s="65">
        <f t="shared" si="207"/>
        <v>1</v>
      </c>
      <c r="R509" s="65">
        <f t="shared" si="207"/>
        <v>54323</v>
      </c>
      <c r="S509" s="66"/>
    </row>
    <row r="510" spans="1:19">
      <c r="A510" s="64">
        <f t="shared" si="184"/>
        <v>42828</v>
      </c>
      <c r="B510" s="65">
        <f t="shared" si="185"/>
        <v>23</v>
      </c>
      <c r="C510" s="125" t="s">
        <v>384</v>
      </c>
      <c r="D510" s="125"/>
      <c r="E510" s="125"/>
      <c r="F510" s="137">
        <v>67</v>
      </c>
      <c r="G510" s="109" t="s">
        <v>686</v>
      </c>
      <c r="H510" s="65">
        <f t="shared" si="186"/>
        <v>19</v>
      </c>
      <c r="I510" s="65">
        <v>3</v>
      </c>
      <c r="J510" s="192">
        <v>15</v>
      </c>
      <c r="K510" s="192">
        <v>1955</v>
      </c>
      <c r="L510" s="193">
        <v>0</v>
      </c>
      <c r="M510" s="193"/>
      <c r="N510" s="194">
        <f>IF(J510=0,0,(K510-L510)/J510)</f>
        <v>130.33333333333334</v>
      </c>
      <c r="O510" s="192">
        <v>97</v>
      </c>
      <c r="P510" s="65">
        <f t="shared" ref="P510:R510" si="208">P509</f>
        <v>27</v>
      </c>
      <c r="Q510" s="65">
        <f t="shared" si="208"/>
        <v>1</v>
      </c>
      <c r="R510" s="65">
        <f t="shared" si="208"/>
        <v>54323</v>
      </c>
      <c r="S510" s="66"/>
    </row>
    <row r="511" spans="1:19">
      <c r="A511" s="64">
        <f t="shared" si="184"/>
        <v>42828</v>
      </c>
      <c r="B511" s="65">
        <f t="shared" si="185"/>
        <v>24</v>
      </c>
      <c r="C511" s="95" t="s">
        <v>750</v>
      </c>
      <c r="D511" s="95"/>
      <c r="E511" s="95"/>
      <c r="F511" s="175">
        <v>67</v>
      </c>
      <c r="G511" s="165" t="s">
        <v>705</v>
      </c>
      <c r="H511" s="65">
        <f t="shared" si="186"/>
        <v>19</v>
      </c>
      <c r="I511" s="65">
        <v>1</v>
      </c>
      <c r="J511" s="192">
        <v>14</v>
      </c>
      <c r="K511" s="192">
        <v>1806</v>
      </c>
      <c r="L511" s="193">
        <v>0</v>
      </c>
      <c r="M511" s="193"/>
      <c r="N511" s="194">
        <f>IF(J511=0,0,(K511-L511)/J511)</f>
        <v>129</v>
      </c>
      <c r="O511" s="192">
        <v>64</v>
      </c>
      <c r="P511" s="65">
        <f t="shared" ref="P511:R511" si="209">P510</f>
        <v>27</v>
      </c>
      <c r="Q511" s="65">
        <f t="shared" si="209"/>
        <v>1</v>
      </c>
      <c r="R511" s="65">
        <f t="shared" si="209"/>
        <v>54323</v>
      </c>
      <c r="S511" s="66"/>
    </row>
    <row r="512" spans="1:19">
      <c r="A512" s="64">
        <f t="shared" si="184"/>
        <v>42828</v>
      </c>
      <c r="B512" s="65">
        <f t="shared" si="185"/>
        <v>25</v>
      </c>
      <c r="C512" s="174" t="s">
        <v>399</v>
      </c>
      <c r="D512" s="174"/>
      <c r="E512" s="174"/>
      <c r="F512" s="99">
        <v>67</v>
      </c>
      <c r="G512" s="100" t="s">
        <v>686</v>
      </c>
      <c r="H512" s="65">
        <f t="shared" si="186"/>
        <v>19</v>
      </c>
      <c r="I512" s="65">
        <v>1</v>
      </c>
      <c r="J512" s="192">
        <v>5</v>
      </c>
      <c r="K512" s="192">
        <v>656</v>
      </c>
      <c r="L512" s="193">
        <v>0</v>
      </c>
      <c r="M512" s="193"/>
      <c r="N512" s="194">
        <f>IF(J512=0,0,(K512-L512)/J512)</f>
        <v>131.19999999999999</v>
      </c>
      <c r="O512" s="192">
        <v>0</v>
      </c>
      <c r="P512" s="65">
        <f t="shared" ref="P512:R512" si="210">P511</f>
        <v>27</v>
      </c>
      <c r="Q512" s="65">
        <f t="shared" si="210"/>
        <v>1</v>
      </c>
      <c r="R512" s="65">
        <f t="shared" si="210"/>
        <v>54323</v>
      </c>
      <c r="S512" s="66"/>
    </row>
    <row r="513" spans="1:19">
      <c r="A513" s="64">
        <f t="shared" si="184"/>
        <v>42828</v>
      </c>
      <c r="B513" s="65">
        <f t="shared" si="185"/>
        <v>26</v>
      </c>
      <c r="C513" s="196" t="s">
        <v>400</v>
      </c>
      <c r="D513" s="196"/>
      <c r="E513" s="196"/>
      <c r="F513" s="197">
        <v>66</v>
      </c>
      <c r="G513" s="196" t="s">
        <v>691</v>
      </c>
      <c r="H513" s="65">
        <f t="shared" si="186"/>
        <v>19</v>
      </c>
      <c r="I513" s="65">
        <v>18</v>
      </c>
      <c r="J513" s="192">
        <v>16</v>
      </c>
      <c r="K513" s="192">
        <v>2137</v>
      </c>
      <c r="L513" s="193">
        <v>10</v>
      </c>
      <c r="M513" s="193"/>
      <c r="N513" s="194">
        <f t="shared" ref="N513" si="211">IF(J513=0,0,(K513-L513)/J513)</f>
        <v>132.9375</v>
      </c>
      <c r="O513" s="192">
        <v>159</v>
      </c>
      <c r="P513" s="65">
        <f t="shared" ref="P513:R513" si="212">P512</f>
        <v>27</v>
      </c>
      <c r="Q513" s="65">
        <f t="shared" si="212"/>
        <v>1</v>
      </c>
      <c r="R513" s="65">
        <f t="shared" si="212"/>
        <v>54323</v>
      </c>
      <c r="S513" s="66"/>
    </row>
    <row r="514" spans="1:19" ht="17.25" thickBot="1">
      <c r="A514" s="69">
        <f t="shared" si="184"/>
        <v>42828</v>
      </c>
      <c r="B514" s="70">
        <f t="shared" si="185"/>
        <v>27</v>
      </c>
      <c r="C514" s="209" t="s">
        <v>401</v>
      </c>
      <c r="D514" s="209"/>
      <c r="E514" s="209"/>
      <c r="F514" s="176">
        <v>52</v>
      </c>
      <c r="G514" s="210" t="s">
        <v>670</v>
      </c>
      <c r="H514" s="70">
        <f t="shared" si="186"/>
        <v>19</v>
      </c>
      <c r="I514" s="70">
        <v>2</v>
      </c>
      <c r="J514" s="198">
        <v>16</v>
      </c>
      <c r="K514" s="198">
        <v>2109</v>
      </c>
      <c r="L514" s="199">
        <v>89</v>
      </c>
      <c r="M514" s="199"/>
      <c r="N514" s="200">
        <f t="shared" si="182"/>
        <v>126.25</v>
      </c>
      <c r="O514" s="198">
        <v>450</v>
      </c>
      <c r="P514" s="70">
        <f t="shared" ref="P514:R514" si="213">P513</f>
        <v>27</v>
      </c>
      <c r="Q514" s="70">
        <f t="shared" si="213"/>
        <v>1</v>
      </c>
      <c r="R514" s="70">
        <f t="shared" si="213"/>
        <v>54323</v>
      </c>
      <c r="S514" s="75"/>
    </row>
    <row r="515" spans="1:19" ht="17.25" thickTop="1">
      <c r="A515" s="140">
        <f>A514+7</f>
        <v>42835</v>
      </c>
      <c r="B515" s="141">
        <v>1</v>
      </c>
      <c r="C515" s="142" t="s">
        <v>29</v>
      </c>
      <c r="D515" s="142"/>
      <c r="E515" s="142"/>
      <c r="F515" s="141">
        <v>117</v>
      </c>
      <c r="G515" s="142" t="s">
        <v>695</v>
      </c>
      <c r="H515" s="141">
        <f>H514+1</f>
        <v>20</v>
      </c>
      <c r="I515" s="141">
        <v>19</v>
      </c>
      <c r="J515" s="183">
        <v>16</v>
      </c>
      <c r="K515" s="183">
        <v>2150</v>
      </c>
      <c r="L515" s="184">
        <v>50</v>
      </c>
      <c r="M515" s="184"/>
      <c r="N515" s="185">
        <f>IF(J515=0,0,(K515-L515)/J515)</f>
        <v>131.25</v>
      </c>
      <c r="O515" s="183">
        <v>390</v>
      </c>
      <c r="P515" s="141">
        <f>COUNTA(C515:C543)</f>
        <v>29</v>
      </c>
      <c r="Q515" s="141">
        <v>1</v>
      </c>
      <c r="R515" s="141">
        <f>SUM(K515:K543)</f>
        <v>60241</v>
      </c>
      <c r="S515" s="201">
        <f>SUM(L515:L543)</f>
        <v>1086</v>
      </c>
    </row>
    <row r="516" spans="1:19">
      <c r="A516" s="140">
        <f>A515</f>
        <v>42835</v>
      </c>
      <c r="B516" s="141">
        <f>B515+1</f>
        <v>2</v>
      </c>
      <c r="C516" s="144" t="s">
        <v>402</v>
      </c>
      <c r="D516" s="144"/>
      <c r="E516" s="144"/>
      <c r="F516" s="148">
        <v>100</v>
      </c>
      <c r="G516" s="149" t="s">
        <v>670</v>
      </c>
      <c r="H516" s="141">
        <f>H515</f>
        <v>20</v>
      </c>
      <c r="I516" s="141">
        <v>9</v>
      </c>
      <c r="J516" s="183">
        <v>16</v>
      </c>
      <c r="K516" s="183">
        <v>2105</v>
      </c>
      <c r="L516" s="184">
        <v>28</v>
      </c>
      <c r="M516" s="184"/>
      <c r="N516" s="185">
        <f t="shared" ref="N516:N536" si="214">IF(J516=0,0,(K516-L516)/J516)</f>
        <v>129.8125</v>
      </c>
      <c r="O516" s="183">
        <v>132</v>
      </c>
      <c r="P516" s="141">
        <f>P515</f>
        <v>29</v>
      </c>
      <c r="Q516" s="141">
        <f t="shared" ref="Q516:R516" si="215">Q515</f>
        <v>1</v>
      </c>
      <c r="R516" s="141">
        <f t="shared" si="215"/>
        <v>60241</v>
      </c>
      <c r="S516" s="142" t="s">
        <v>751</v>
      </c>
    </row>
    <row r="517" spans="1:19">
      <c r="A517" s="140">
        <f t="shared" ref="A517:A528" si="216">A516</f>
        <v>42835</v>
      </c>
      <c r="B517" s="141">
        <f t="shared" ref="B517:B528" si="217">B516+1</f>
        <v>3</v>
      </c>
      <c r="C517" s="144" t="s">
        <v>349</v>
      </c>
      <c r="D517" s="144"/>
      <c r="E517" s="144"/>
      <c r="F517" s="148">
        <v>98</v>
      </c>
      <c r="G517" s="146" t="s">
        <v>670</v>
      </c>
      <c r="H517" s="141">
        <f t="shared" ref="H517:H543" si="218">H516</f>
        <v>20</v>
      </c>
      <c r="I517" s="141">
        <v>14</v>
      </c>
      <c r="J517" s="183">
        <v>16</v>
      </c>
      <c r="K517" s="183">
        <v>2160</v>
      </c>
      <c r="L517" s="184">
        <v>35</v>
      </c>
      <c r="M517" s="184"/>
      <c r="N517" s="185">
        <f>IF(J517=0,0,(K517-L517)/J517)</f>
        <v>132.8125</v>
      </c>
      <c r="O517" s="183">
        <v>181</v>
      </c>
      <c r="P517" s="141">
        <f t="shared" ref="P517:R528" si="219">P516</f>
        <v>29</v>
      </c>
      <c r="Q517" s="141">
        <f t="shared" si="219"/>
        <v>1</v>
      </c>
      <c r="R517" s="141">
        <f t="shared" si="219"/>
        <v>60241</v>
      </c>
      <c r="S517" s="185">
        <f>AVERAGE(N515:N543)</f>
        <v>130.27658045977012</v>
      </c>
    </row>
    <row r="518" spans="1:19">
      <c r="A518" s="140">
        <f t="shared" si="216"/>
        <v>42835</v>
      </c>
      <c r="B518" s="141">
        <f t="shared" si="217"/>
        <v>4</v>
      </c>
      <c r="C518" s="144" t="s">
        <v>694</v>
      </c>
      <c r="D518" s="144"/>
      <c r="E518" s="144"/>
      <c r="F518" s="148">
        <v>97</v>
      </c>
      <c r="G518" s="149" t="s">
        <v>670</v>
      </c>
      <c r="H518" s="141">
        <f t="shared" si="218"/>
        <v>20</v>
      </c>
      <c r="I518" s="141">
        <v>17</v>
      </c>
      <c r="J518" s="183">
        <v>16</v>
      </c>
      <c r="K518" s="183">
        <v>2160</v>
      </c>
      <c r="L518" s="184">
        <v>11</v>
      </c>
      <c r="M518" s="184"/>
      <c r="N518" s="185">
        <f t="shared" si="214"/>
        <v>134.3125</v>
      </c>
      <c r="O518" s="183">
        <v>151</v>
      </c>
      <c r="P518" s="141">
        <f t="shared" si="219"/>
        <v>29</v>
      </c>
      <c r="Q518" s="141">
        <f t="shared" si="219"/>
        <v>1</v>
      </c>
      <c r="R518" s="141">
        <f t="shared" si="219"/>
        <v>60241</v>
      </c>
      <c r="S518" s="142"/>
    </row>
    <row r="519" spans="1:19">
      <c r="A519" s="140">
        <f t="shared" si="216"/>
        <v>42835</v>
      </c>
      <c r="B519" s="141">
        <f t="shared" si="217"/>
        <v>5</v>
      </c>
      <c r="C519" s="144" t="s">
        <v>9</v>
      </c>
      <c r="D519" s="144"/>
      <c r="E519" s="144"/>
      <c r="F519" s="148">
        <v>89</v>
      </c>
      <c r="G519" s="146" t="s">
        <v>706</v>
      </c>
      <c r="H519" s="141">
        <f t="shared" si="218"/>
        <v>20</v>
      </c>
      <c r="I519" s="141">
        <v>18</v>
      </c>
      <c r="J519" s="183">
        <v>16</v>
      </c>
      <c r="K519" s="183">
        <v>2107</v>
      </c>
      <c r="L519" s="184">
        <v>45</v>
      </c>
      <c r="M519" s="184"/>
      <c r="N519" s="185">
        <f t="shared" si="214"/>
        <v>128.875</v>
      </c>
      <c r="O519" s="183">
        <v>323</v>
      </c>
      <c r="P519" s="141">
        <f t="shared" si="219"/>
        <v>29</v>
      </c>
      <c r="Q519" s="141">
        <f t="shared" si="219"/>
        <v>1</v>
      </c>
      <c r="R519" s="141">
        <f t="shared" si="219"/>
        <v>60241</v>
      </c>
      <c r="S519" s="142"/>
    </row>
    <row r="520" spans="1:19">
      <c r="A520" s="140">
        <f t="shared" si="216"/>
        <v>42835</v>
      </c>
      <c r="B520" s="141">
        <f t="shared" si="217"/>
        <v>6</v>
      </c>
      <c r="C520" s="142" t="s">
        <v>358</v>
      </c>
      <c r="D520" s="142"/>
      <c r="E520" s="142"/>
      <c r="F520" s="141">
        <v>89</v>
      </c>
      <c r="G520" s="142" t="s">
        <v>675</v>
      </c>
      <c r="H520" s="141">
        <f t="shared" si="218"/>
        <v>20</v>
      </c>
      <c r="I520" s="141">
        <v>10</v>
      </c>
      <c r="J520" s="183">
        <v>15</v>
      </c>
      <c r="K520" s="183">
        <v>1943</v>
      </c>
      <c r="L520" s="184">
        <v>6</v>
      </c>
      <c r="M520" s="184"/>
      <c r="N520" s="185">
        <f t="shared" si="214"/>
        <v>129.13333333333333</v>
      </c>
      <c r="O520" s="183">
        <v>67</v>
      </c>
      <c r="P520" s="141">
        <f t="shared" si="219"/>
        <v>29</v>
      </c>
      <c r="Q520" s="141">
        <f t="shared" si="219"/>
        <v>1</v>
      </c>
      <c r="R520" s="141">
        <f t="shared" si="219"/>
        <v>60241</v>
      </c>
      <c r="S520" s="142"/>
    </row>
    <row r="521" spans="1:19">
      <c r="A521" s="140">
        <f t="shared" si="216"/>
        <v>42835</v>
      </c>
      <c r="B521" s="141">
        <f t="shared" si="217"/>
        <v>7</v>
      </c>
      <c r="C521" s="204" t="s">
        <v>752</v>
      </c>
      <c r="D521" s="204"/>
      <c r="E521" s="204"/>
      <c r="F521" s="187">
        <v>88</v>
      </c>
      <c r="G521" s="204" t="s">
        <v>695</v>
      </c>
      <c r="H521" s="141">
        <f t="shared" si="218"/>
        <v>20</v>
      </c>
      <c r="I521" s="141">
        <v>1</v>
      </c>
      <c r="J521" s="183">
        <v>16</v>
      </c>
      <c r="K521" s="183">
        <v>2160</v>
      </c>
      <c r="L521" s="184">
        <v>0</v>
      </c>
      <c r="M521" s="184"/>
      <c r="N521" s="185">
        <f t="shared" ref="N521" si="220">IF(J521=0,0,(K521-L521)/J521)</f>
        <v>135</v>
      </c>
      <c r="O521" s="183">
        <v>970</v>
      </c>
      <c r="P521" s="141">
        <f t="shared" si="219"/>
        <v>29</v>
      </c>
      <c r="Q521" s="141">
        <f t="shared" si="219"/>
        <v>1</v>
      </c>
      <c r="R521" s="141">
        <f t="shared" si="219"/>
        <v>60241</v>
      </c>
      <c r="S521" s="142"/>
    </row>
    <row r="522" spans="1:19">
      <c r="A522" s="140">
        <f t="shared" si="216"/>
        <v>42835</v>
      </c>
      <c r="B522" s="141">
        <f t="shared" si="217"/>
        <v>8</v>
      </c>
      <c r="C522" s="142" t="s">
        <v>360</v>
      </c>
      <c r="D522" s="142"/>
      <c r="E522" s="142"/>
      <c r="F522" s="141">
        <v>87</v>
      </c>
      <c r="G522" s="142" t="s">
        <v>695</v>
      </c>
      <c r="H522" s="141">
        <f t="shared" si="218"/>
        <v>20</v>
      </c>
      <c r="I522" s="141">
        <v>10</v>
      </c>
      <c r="J522" s="183">
        <v>15</v>
      </c>
      <c r="K522" s="183">
        <v>1992</v>
      </c>
      <c r="L522" s="184">
        <v>28</v>
      </c>
      <c r="M522" s="184"/>
      <c r="N522" s="185">
        <f t="shared" si="214"/>
        <v>130.93333333333334</v>
      </c>
      <c r="O522" s="183">
        <v>417</v>
      </c>
      <c r="P522" s="141">
        <f t="shared" si="219"/>
        <v>29</v>
      </c>
      <c r="Q522" s="141">
        <f t="shared" si="219"/>
        <v>1</v>
      </c>
      <c r="R522" s="141">
        <f t="shared" si="219"/>
        <v>60241</v>
      </c>
      <c r="S522" s="142"/>
    </row>
    <row r="523" spans="1:19">
      <c r="A523" s="140">
        <f t="shared" si="216"/>
        <v>42835</v>
      </c>
      <c r="B523" s="141">
        <f t="shared" si="217"/>
        <v>9</v>
      </c>
      <c r="C523" s="142" t="s">
        <v>28</v>
      </c>
      <c r="D523" s="142"/>
      <c r="E523" s="142"/>
      <c r="F523" s="141">
        <v>86</v>
      </c>
      <c r="G523" s="142" t="s">
        <v>695</v>
      </c>
      <c r="H523" s="141">
        <f t="shared" si="218"/>
        <v>20</v>
      </c>
      <c r="I523" s="141">
        <v>18</v>
      </c>
      <c r="J523" s="183">
        <v>16</v>
      </c>
      <c r="K523" s="183">
        <v>2160</v>
      </c>
      <c r="L523" s="184">
        <v>69</v>
      </c>
      <c r="M523" s="184"/>
      <c r="N523" s="185">
        <f t="shared" si="214"/>
        <v>130.6875</v>
      </c>
      <c r="O523" s="183">
        <v>731</v>
      </c>
      <c r="P523" s="141">
        <f t="shared" si="219"/>
        <v>29</v>
      </c>
      <c r="Q523" s="141">
        <f t="shared" si="219"/>
        <v>1</v>
      </c>
      <c r="R523" s="141">
        <f t="shared" si="219"/>
        <v>60241</v>
      </c>
      <c r="S523" s="142"/>
    </row>
    <row r="524" spans="1:19">
      <c r="A524" s="140">
        <f t="shared" si="216"/>
        <v>42835</v>
      </c>
      <c r="B524" s="141">
        <f t="shared" si="217"/>
        <v>10</v>
      </c>
      <c r="C524" s="142" t="s">
        <v>749</v>
      </c>
      <c r="D524" s="142"/>
      <c r="E524" s="142"/>
      <c r="F524" s="141">
        <v>85</v>
      </c>
      <c r="G524" s="142" t="s">
        <v>691</v>
      </c>
      <c r="H524" s="141">
        <f t="shared" si="218"/>
        <v>20</v>
      </c>
      <c r="I524" s="141">
        <v>2</v>
      </c>
      <c r="J524" s="183">
        <v>15</v>
      </c>
      <c r="K524" s="183">
        <v>1997</v>
      </c>
      <c r="L524" s="184">
        <v>89</v>
      </c>
      <c r="M524" s="184"/>
      <c r="N524" s="185">
        <f t="shared" si="214"/>
        <v>127.2</v>
      </c>
      <c r="O524" s="183">
        <v>163</v>
      </c>
      <c r="P524" s="141">
        <f t="shared" si="219"/>
        <v>29</v>
      </c>
      <c r="Q524" s="141">
        <f t="shared" si="219"/>
        <v>1</v>
      </c>
      <c r="R524" s="141">
        <f t="shared" si="219"/>
        <v>60241</v>
      </c>
      <c r="S524" s="142"/>
    </row>
    <row r="525" spans="1:19">
      <c r="A525" s="140">
        <f t="shared" si="216"/>
        <v>42835</v>
      </c>
      <c r="B525" s="141">
        <f t="shared" si="217"/>
        <v>11</v>
      </c>
      <c r="C525" s="142" t="s">
        <v>36</v>
      </c>
      <c r="D525" s="142"/>
      <c r="E525" s="142"/>
      <c r="F525" s="141">
        <v>84</v>
      </c>
      <c r="G525" s="142" t="s">
        <v>670</v>
      </c>
      <c r="H525" s="141">
        <f t="shared" si="218"/>
        <v>20</v>
      </c>
      <c r="I525" s="141">
        <v>19</v>
      </c>
      <c r="J525" s="183">
        <v>16</v>
      </c>
      <c r="K525" s="183">
        <v>2118</v>
      </c>
      <c r="L525" s="184">
        <v>166</v>
      </c>
      <c r="M525" s="184"/>
      <c r="N525" s="185">
        <f t="shared" si="214"/>
        <v>122</v>
      </c>
      <c r="O525" s="183">
        <v>258</v>
      </c>
      <c r="P525" s="141">
        <f t="shared" si="219"/>
        <v>29</v>
      </c>
      <c r="Q525" s="141">
        <f t="shared" si="219"/>
        <v>1</v>
      </c>
      <c r="R525" s="141">
        <f t="shared" si="219"/>
        <v>60241</v>
      </c>
      <c r="S525" s="142"/>
    </row>
    <row r="526" spans="1:19">
      <c r="A526" s="140">
        <f t="shared" si="216"/>
        <v>42835</v>
      </c>
      <c r="B526" s="141">
        <f t="shared" si="217"/>
        <v>12</v>
      </c>
      <c r="C526" s="142" t="s">
        <v>722</v>
      </c>
      <c r="D526" s="142"/>
      <c r="E526" s="142"/>
      <c r="F526" s="141">
        <v>83</v>
      </c>
      <c r="G526" s="142" t="s">
        <v>675</v>
      </c>
      <c r="H526" s="141">
        <f t="shared" si="218"/>
        <v>20</v>
      </c>
      <c r="I526" s="141">
        <v>20</v>
      </c>
      <c r="J526" s="183">
        <v>16</v>
      </c>
      <c r="K526" s="183">
        <v>2144</v>
      </c>
      <c r="L526" s="184">
        <v>15</v>
      </c>
      <c r="M526" s="184"/>
      <c r="N526" s="185">
        <f t="shared" si="214"/>
        <v>133.0625</v>
      </c>
      <c r="O526" s="183">
        <v>77</v>
      </c>
      <c r="P526" s="141">
        <f t="shared" si="219"/>
        <v>29</v>
      </c>
      <c r="Q526" s="141">
        <f t="shared" si="219"/>
        <v>1</v>
      </c>
      <c r="R526" s="141">
        <f t="shared" si="219"/>
        <v>60241</v>
      </c>
      <c r="S526" s="142"/>
    </row>
    <row r="527" spans="1:19">
      <c r="A527" s="140">
        <f t="shared" si="216"/>
        <v>42835</v>
      </c>
      <c r="B527" s="141">
        <f t="shared" si="217"/>
        <v>13</v>
      </c>
      <c r="C527" s="144" t="s">
        <v>365</v>
      </c>
      <c r="D527" s="144"/>
      <c r="E527" s="144"/>
      <c r="F527" s="148">
        <v>83</v>
      </c>
      <c r="G527" s="149" t="s">
        <v>670</v>
      </c>
      <c r="H527" s="141">
        <f t="shared" si="218"/>
        <v>20</v>
      </c>
      <c r="I527" s="141">
        <v>9</v>
      </c>
      <c r="J527" s="183">
        <v>15</v>
      </c>
      <c r="K527" s="183">
        <v>1964</v>
      </c>
      <c r="L527" s="184">
        <v>68</v>
      </c>
      <c r="M527" s="184"/>
      <c r="N527" s="185">
        <f t="shared" si="214"/>
        <v>126.4</v>
      </c>
      <c r="O527" s="183">
        <v>223</v>
      </c>
      <c r="P527" s="141">
        <f t="shared" si="219"/>
        <v>29</v>
      </c>
      <c r="Q527" s="141">
        <f t="shared" si="219"/>
        <v>1</v>
      </c>
      <c r="R527" s="141">
        <f t="shared" si="219"/>
        <v>60241</v>
      </c>
      <c r="S527" s="142"/>
    </row>
    <row r="528" spans="1:19">
      <c r="A528" s="140">
        <f t="shared" si="216"/>
        <v>42835</v>
      </c>
      <c r="B528" s="141">
        <f t="shared" si="217"/>
        <v>14</v>
      </c>
      <c r="C528" s="144" t="s">
        <v>31</v>
      </c>
      <c r="D528" s="144"/>
      <c r="E528" s="144"/>
      <c r="F528" s="148">
        <v>81</v>
      </c>
      <c r="G528" s="149" t="s">
        <v>695</v>
      </c>
      <c r="H528" s="141">
        <f t="shared" si="218"/>
        <v>20</v>
      </c>
      <c r="I528" s="141">
        <v>17</v>
      </c>
      <c r="J528" s="186">
        <v>15</v>
      </c>
      <c r="K528" s="186">
        <v>2008</v>
      </c>
      <c r="L528" s="184">
        <v>68</v>
      </c>
      <c r="M528" s="184"/>
      <c r="N528" s="185">
        <f t="shared" si="214"/>
        <v>129.33333333333334</v>
      </c>
      <c r="O528" s="186">
        <v>435</v>
      </c>
      <c r="P528" s="141">
        <f t="shared" si="219"/>
        <v>29</v>
      </c>
      <c r="Q528" s="141">
        <f t="shared" si="219"/>
        <v>1</v>
      </c>
      <c r="R528" s="141">
        <f t="shared" si="219"/>
        <v>60241</v>
      </c>
      <c r="S528" s="142"/>
    </row>
    <row r="529" spans="1:19">
      <c r="A529" s="140">
        <f t="shared" ref="A529:A531" si="221">A528</f>
        <v>42835</v>
      </c>
      <c r="B529" s="141">
        <f t="shared" ref="B529:B531" si="222">B528+1</f>
        <v>15</v>
      </c>
      <c r="C529" s="204" t="s">
        <v>753</v>
      </c>
      <c r="D529" s="204"/>
      <c r="E529" s="204"/>
      <c r="F529" s="187">
        <v>79</v>
      </c>
      <c r="G529" s="204" t="s">
        <v>670</v>
      </c>
      <c r="H529" s="141">
        <f t="shared" si="218"/>
        <v>20</v>
      </c>
      <c r="I529" s="141">
        <v>1</v>
      </c>
      <c r="J529" s="186">
        <v>16</v>
      </c>
      <c r="K529" s="186">
        <v>2143</v>
      </c>
      <c r="L529" s="184">
        <v>82</v>
      </c>
      <c r="M529" s="184"/>
      <c r="N529" s="185">
        <f t="shared" ref="N529" si="223">IF(J529=0,0,(K529-L529)/J529)</f>
        <v>128.8125</v>
      </c>
      <c r="O529" s="186">
        <v>770</v>
      </c>
      <c r="P529" s="141">
        <f t="shared" ref="P529:P530" si="224">P528</f>
        <v>29</v>
      </c>
      <c r="Q529" s="141">
        <f t="shared" ref="Q529:Q530" si="225">Q528</f>
        <v>1</v>
      </c>
      <c r="R529" s="141">
        <f t="shared" ref="R529:R530" si="226">R528</f>
        <v>60241</v>
      </c>
      <c r="S529" s="142"/>
    </row>
    <row r="530" spans="1:19">
      <c r="A530" s="140">
        <f t="shared" si="221"/>
        <v>42835</v>
      </c>
      <c r="B530" s="141">
        <f t="shared" si="222"/>
        <v>16</v>
      </c>
      <c r="C530" s="144" t="s">
        <v>344</v>
      </c>
      <c r="D530" s="144"/>
      <c r="E530" s="144"/>
      <c r="F530" s="148">
        <v>79</v>
      </c>
      <c r="G530" s="149" t="s">
        <v>670</v>
      </c>
      <c r="H530" s="141">
        <f t="shared" si="218"/>
        <v>20</v>
      </c>
      <c r="I530" s="141">
        <v>13</v>
      </c>
      <c r="J530" s="186">
        <v>16</v>
      </c>
      <c r="K530" s="186">
        <v>2142</v>
      </c>
      <c r="L530" s="184">
        <v>59</v>
      </c>
      <c r="M530" s="184"/>
      <c r="N530" s="185">
        <f t="shared" si="214"/>
        <v>130.1875</v>
      </c>
      <c r="O530" s="186">
        <v>224</v>
      </c>
      <c r="P530" s="141">
        <f t="shared" si="224"/>
        <v>29</v>
      </c>
      <c r="Q530" s="141">
        <f t="shared" si="225"/>
        <v>1</v>
      </c>
      <c r="R530" s="141">
        <f t="shared" si="226"/>
        <v>60241</v>
      </c>
      <c r="S530" s="142"/>
    </row>
    <row r="531" spans="1:19">
      <c r="A531" s="140">
        <f t="shared" si="221"/>
        <v>42835</v>
      </c>
      <c r="B531" s="141">
        <f t="shared" si="222"/>
        <v>17</v>
      </c>
      <c r="C531" s="144" t="s">
        <v>396</v>
      </c>
      <c r="D531" s="144"/>
      <c r="E531" s="144"/>
      <c r="F531" s="148">
        <v>77</v>
      </c>
      <c r="G531" s="149" t="s">
        <v>343</v>
      </c>
      <c r="H531" s="141">
        <f t="shared" si="218"/>
        <v>20</v>
      </c>
      <c r="I531" s="141">
        <v>3</v>
      </c>
      <c r="J531" s="183">
        <v>15</v>
      </c>
      <c r="K531" s="183">
        <v>1981</v>
      </c>
      <c r="L531" s="184">
        <v>29</v>
      </c>
      <c r="M531" s="184"/>
      <c r="N531" s="185">
        <f t="shared" si="214"/>
        <v>130.13333333333333</v>
      </c>
      <c r="O531" s="183">
        <v>59</v>
      </c>
      <c r="P531" s="141">
        <f t="shared" ref="P531:P534" si="227">P530</f>
        <v>29</v>
      </c>
      <c r="Q531" s="141">
        <f t="shared" ref="Q531:Q534" si="228">Q530</f>
        <v>1</v>
      </c>
      <c r="R531" s="141">
        <f t="shared" ref="R531:R534" si="229">R530</f>
        <v>60241</v>
      </c>
      <c r="S531" s="142"/>
    </row>
    <row r="532" spans="1:19">
      <c r="A532" s="140">
        <f t="shared" ref="A532:A534" si="230">A531</f>
        <v>42835</v>
      </c>
      <c r="B532" s="141">
        <f t="shared" ref="B532:B534" si="231">B531+1</f>
        <v>18</v>
      </c>
      <c r="C532" s="144" t="s">
        <v>371</v>
      </c>
      <c r="D532" s="144"/>
      <c r="E532" s="144"/>
      <c r="F532" s="148">
        <v>76</v>
      </c>
      <c r="G532" s="149" t="s">
        <v>343</v>
      </c>
      <c r="H532" s="141">
        <f t="shared" si="218"/>
        <v>20</v>
      </c>
      <c r="I532" s="141">
        <v>1</v>
      </c>
      <c r="J532" s="183">
        <v>15</v>
      </c>
      <c r="K532" s="183">
        <v>1978</v>
      </c>
      <c r="L532" s="184">
        <v>45</v>
      </c>
      <c r="M532" s="184"/>
      <c r="N532" s="185">
        <f>IF(J532=0,0,(K532-L532)/J532)</f>
        <v>128.86666666666667</v>
      </c>
      <c r="O532" s="183">
        <v>119</v>
      </c>
      <c r="P532" s="141">
        <f t="shared" si="227"/>
        <v>29</v>
      </c>
      <c r="Q532" s="141">
        <f t="shared" si="228"/>
        <v>1</v>
      </c>
      <c r="R532" s="141">
        <f t="shared" si="229"/>
        <v>60241</v>
      </c>
      <c r="S532" s="142"/>
    </row>
    <row r="533" spans="1:19">
      <c r="A533" s="140">
        <f t="shared" si="230"/>
        <v>42835</v>
      </c>
      <c r="B533" s="141">
        <f t="shared" si="231"/>
        <v>19</v>
      </c>
      <c r="C533" s="204" t="s">
        <v>403</v>
      </c>
      <c r="D533" s="204"/>
      <c r="E533" s="204"/>
      <c r="F533" s="187">
        <v>75</v>
      </c>
      <c r="G533" s="150" t="s">
        <v>686</v>
      </c>
      <c r="H533" s="141">
        <f t="shared" si="218"/>
        <v>20</v>
      </c>
      <c r="I533" s="141">
        <v>4</v>
      </c>
      <c r="J533" s="183">
        <v>16</v>
      </c>
      <c r="K533" s="183">
        <v>2102</v>
      </c>
      <c r="L533" s="184">
        <v>0</v>
      </c>
      <c r="M533" s="184"/>
      <c r="N533" s="185">
        <f t="shared" ref="N533" si="232">IF(J533=0,0,(K533-L533)/J533)</f>
        <v>131.375</v>
      </c>
      <c r="O533" s="183">
        <v>110</v>
      </c>
      <c r="P533" s="141">
        <f t="shared" si="227"/>
        <v>29</v>
      </c>
      <c r="Q533" s="141">
        <f t="shared" si="228"/>
        <v>1</v>
      </c>
      <c r="R533" s="141">
        <f t="shared" si="229"/>
        <v>60241</v>
      </c>
      <c r="S533" s="142"/>
    </row>
    <row r="534" spans="1:19">
      <c r="A534" s="140">
        <f t="shared" si="230"/>
        <v>42835</v>
      </c>
      <c r="B534" s="141">
        <f t="shared" si="231"/>
        <v>20</v>
      </c>
      <c r="C534" s="144" t="s">
        <v>381</v>
      </c>
      <c r="D534" s="144"/>
      <c r="E534" s="144"/>
      <c r="F534" s="148">
        <v>75</v>
      </c>
      <c r="G534" s="149" t="s">
        <v>343</v>
      </c>
      <c r="H534" s="141">
        <f t="shared" si="218"/>
        <v>20</v>
      </c>
      <c r="I534" s="141">
        <v>4</v>
      </c>
      <c r="J534" s="183">
        <v>16</v>
      </c>
      <c r="K534" s="183">
        <v>2102</v>
      </c>
      <c r="L534" s="184">
        <v>45</v>
      </c>
      <c r="M534" s="184"/>
      <c r="N534" s="185">
        <f>IF(J534=0,0,(K534-L534)/J534)</f>
        <v>128.5625</v>
      </c>
      <c r="O534" s="183">
        <v>378</v>
      </c>
      <c r="P534" s="141">
        <f t="shared" si="227"/>
        <v>29</v>
      </c>
      <c r="Q534" s="141">
        <f t="shared" si="228"/>
        <v>1</v>
      </c>
      <c r="R534" s="141">
        <f t="shared" si="229"/>
        <v>60241</v>
      </c>
      <c r="S534" s="142"/>
    </row>
    <row r="535" spans="1:19">
      <c r="A535" s="140">
        <f t="shared" ref="A535:A543" si="233">A534</f>
        <v>42835</v>
      </c>
      <c r="B535" s="141">
        <f t="shared" ref="B535:B543" si="234">B534+1</f>
        <v>21</v>
      </c>
      <c r="C535" s="144" t="s">
        <v>41</v>
      </c>
      <c r="D535" s="144"/>
      <c r="E535" s="144"/>
      <c r="F535" s="148">
        <v>71</v>
      </c>
      <c r="G535" s="149" t="s">
        <v>343</v>
      </c>
      <c r="H535" s="141">
        <f t="shared" si="218"/>
        <v>20</v>
      </c>
      <c r="I535" s="141">
        <v>20</v>
      </c>
      <c r="J535" s="183">
        <v>16</v>
      </c>
      <c r="K535" s="183">
        <v>2085</v>
      </c>
      <c r="L535" s="184">
        <v>0</v>
      </c>
      <c r="M535" s="184"/>
      <c r="N535" s="185">
        <f t="shared" si="214"/>
        <v>130.3125</v>
      </c>
      <c r="O535" s="183">
        <v>94</v>
      </c>
      <c r="P535" s="141">
        <f t="shared" ref="P535:P543" si="235">P534</f>
        <v>29</v>
      </c>
      <c r="Q535" s="141">
        <f t="shared" ref="Q535:Q543" si="236">Q534</f>
        <v>1</v>
      </c>
      <c r="R535" s="141">
        <f t="shared" ref="R535:R543" si="237">R534</f>
        <v>60241</v>
      </c>
      <c r="S535" s="142"/>
    </row>
    <row r="536" spans="1:19">
      <c r="A536" s="140">
        <f t="shared" si="233"/>
        <v>42835</v>
      </c>
      <c r="B536" s="141">
        <f t="shared" si="234"/>
        <v>22</v>
      </c>
      <c r="C536" s="144" t="s">
        <v>383</v>
      </c>
      <c r="D536" s="144"/>
      <c r="E536" s="144"/>
      <c r="F536" s="148">
        <v>71</v>
      </c>
      <c r="G536" s="149" t="s">
        <v>695</v>
      </c>
      <c r="H536" s="141">
        <f t="shared" si="218"/>
        <v>20</v>
      </c>
      <c r="I536" s="141">
        <v>4</v>
      </c>
      <c r="J536" s="183">
        <v>15</v>
      </c>
      <c r="K536" s="183">
        <v>1975</v>
      </c>
      <c r="L536" s="184">
        <v>4</v>
      </c>
      <c r="M536" s="184"/>
      <c r="N536" s="185">
        <f t="shared" si="214"/>
        <v>131.4</v>
      </c>
      <c r="O536" s="183">
        <v>278</v>
      </c>
      <c r="P536" s="141">
        <f t="shared" si="235"/>
        <v>29</v>
      </c>
      <c r="Q536" s="141">
        <f t="shared" si="236"/>
        <v>1</v>
      </c>
      <c r="R536" s="141">
        <f t="shared" si="237"/>
        <v>60241</v>
      </c>
      <c r="S536" s="142"/>
    </row>
    <row r="537" spans="1:19">
      <c r="A537" s="140">
        <f t="shared" si="233"/>
        <v>42835</v>
      </c>
      <c r="B537" s="141">
        <f t="shared" si="234"/>
        <v>23</v>
      </c>
      <c r="C537" s="144" t="s">
        <v>582</v>
      </c>
      <c r="D537" s="144"/>
      <c r="E537" s="144"/>
      <c r="F537" s="148">
        <v>71</v>
      </c>
      <c r="G537" s="149" t="s">
        <v>731</v>
      </c>
      <c r="H537" s="141">
        <f t="shared" si="218"/>
        <v>20</v>
      </c>
      <c r="I537" s="141">
        <v>6</v>
      </c>
      <c r="J537" s="183">
        <v>16</v>
      </c>
      <c r="K537" s="183">
        <v>2124</v>
      </c>
      <c r="L537" s="184">
        <v>0</v>
      </c>
      <c r="M537" s="184"/>
      <c r="N537" s="185">
        <f t="shared" ref="N537" si="238">IF(J537=0,0,(K537-L537)/J537)</f>
        <v>132.75</v>
      </c>
      <c r="O537" s="183">
        <v>35</v>
      </c>
      <c r="P537" s="141">
        <f t="shared" si="235"/>
        <v>29</v>
      </c>
      <c r="Q537" s="141">
        <f t="shared" si="236"/>
        <v>1</v>
      </c>
      <c r="R537" s="141">
        <f t="shared" si="237"/>
        <v>60241</v>
      </c>
      <c r="S537" s="142"/>
    </row>
    <row r="538" spans="1:19">
      <c r="A538" s="140">
        <f t="shared" si="233"/>
        <v>42835</v>
      </c>
      <c r="B538" s="141">
        <f t="shared" si="234"/>
        <v>24</v>
      </c>
      <c r="C538" s="144" t="s">
        <v>391</v>
      </c>
      <c r="D538" s="144"/>
      <c r="E538" s="144"/>
      <c r="F538" s="148">
        <v>70</v>
      </c>
      <c r="G538" s="149" t="s">
        <v>675</v>
      </c>
      <c r="H538" s="141">
        <f t="shared" si="218"/>
        <v>20</v>
      </c>
      <c r="I538" s="141">
        <v>3</v>
      </c>
      <c r="J538" s="183">
        <v>16</v>
      </c>
      <c r="K538" s="183">
        <v>2144</v>
      </c>
      <c r="L538" s="184">
        <v>0</v>
      </c>
      <c r="M538" s="184"/>
      <c r="N538" s="185">
        <f>IF(J538=0,0,(K538-L538)/J538)</f>
        <v>134</v>
      </c>
      <c r="O538" s="183">
        <v>209</v>
      </c>
      <c r="P538" s="141">
        <f t="shared" si="235"/>
        <v>29</v>
      </c>
      <c r="Q538" s="141">
        <f t="shared" si="236"/>
        <v>1</v>
      </c>
      <c r="R538" s="141">
        <f t="shared" si="237"/>
        <v>60241</v>
      </c>
      <c r="S538" s="142"/>
    </row>
    <row r="539" spans="1:19">
      <c r="A539" s="140">
        <f t="shared" si="233"/>
        <v>42835</v>
      </c>
      <c r="B539" s="141">
        <f t="shared" si="234"/>
        <v>25</v>
      </c>
      <c r="C539" s="144" t="s">
        <v>316</v>
      </c>
      <c r="D539" s="144"/>
      <c r="E539" s="144"/>
      <c r="F539" s="148">
        <v>69</v>
      </c>
      <c r="G539" s="149" t="s">
        <v>675</v>
      </c>
      <c r="H539" s="141">
        <f t="shared" si="218"/>
        <v>20</v>
      </c>
      <c r="I539" s="141">
        <v>16</v>
      </c>
      <c r="J539" s="183">
        <v>15</v>
      </c>
      <c r="K539" s="183">
        <v>1998</v>
      </c>
      <c r="L539" s="184">
        <v>44</v>
      </c>
      <c r="M539" s="184"/>
      <c r="N539" s="185">
        <f t="shared" ref="N539" si="239">IF(J539=0,0,(K539-L539)/J539)</f>
        <v>130.26666666666668</v>
      </c>
      <c r="O539" s="183">
        <v>274</v>
      </c>
      <c r="P539" s="141">
        <f t="shared" si="235"/>
        <v>29</v>
      </c>
      <c r="Q539" s="141">
        <f t="shared" si="236"/>
        <v>1</v>
      </c>
      <c r="R539" s="141">
        <f t="shared" si="237"/>
        <v>60241</v>
      </c>
      <c r="S539" s="142"/>
    </row>
    <row r="540" spans="1:19">
      <c r="A540" s="140">
        <f t="shared" si="233"/>
        <v>42835</v>
      </c>
      <c r="B540" s="141">
        <f t="shared" si="234"/>
        <v>26</v>
      </c>
      <c r="C540" s="144" t="s">
        <v>384</v>
      </c>
      <c r="D540" s="144"/>
      <c r="E540" s="144"/>
      <c r="F540" s="148">
        <v>68</v>
      </c>
      <c r="G540" s="149" t="s">
        <v>705</v>
      </c>
      <c r="H540" s="141">
        <f t="shared" si="218"/>
        <v>20</v>
      </c>
      <c r="I540" s="141">
        <v>4</v>
      </c>
      <c r="J540" s="183">
        <v>16</v>
      </c>
      <c r="K540" s="183">
        <v>2113</v>
      </c>
      <c r="L540" s="184">
        <v>0</v>
      </c>
      <c r="M540" s="184"/>
      <c r="N540" s="185">
        <f>IF(J540=0,0,(K540-L540)/J540)</f>
        <v>132.0625</v>
      </c>
      <c r="O540" s="183">
        <v>73</v>
      </c>
      <c r="P540" s="141">
        <f t="shared" si="235"/>
        <v>29</v>
      </c>
      <c r="Q540" s="141">
        <f t="shared" si="236"/>
        <v>1</v>
      </c>
      <c r="R540" s="141">
        <f t="shared" si="237"/>
        <v>60241</v>
      </c>
      <c r="S540" s="142"/>
    </row>
    <row r="541" spans="1:19">
      <c r="A541" s="140">
        <f t="shared" si="233"/>
        <v>42835</v>
      </c>
      <c r="B541" s="141">
        <f t="shared" si="234"/>
        <v>27</v>
      </c>
      <c r="C541" s="144" t="s">
        <v>754</v>
      </c>
      <c r="D541" s="144"/>
      <c r="E541" s="144"/>
      <c r="F541" s="148">
        <v>68</v>
      </c>
      <c r="G541" s="149" t="s">
        <v>731</v>
      </c>
      <c r="H541" s="141">
        <f t="shared" si="218"/>
        <v>20</v>
      </c>
      <c r="I541" s="141">
        <v>2</v>
      </c>
      <c r="J541" s="183">
        <v>15</v>
      </c>
      <c r="K541" s="183">
        <v>1945</v>
      </c>
      <c r="L541" s="184">
        <v>0</v>
      </c>
      <c r="M541" s="184"/>
      <c r="N541" s="185">
        <f>IF(J541=0,0,(K541-L541)/J541)</f>
        <v>129.66666666666666</v>
      </c>
      <c r="O541" s="183">
        <v>89</v>
      </c>
      <c r="P541" s="141">
        <f t="shared" si="235"/>
        <v>29</v>
      </c>
      <c r="Q541" s="141">
        <f t="shared" si="236"/>
        <v>1</v>
      </c>
      <c r="R541" s="141">
        <f t="shared" si="237"/>
        <v>60241</v>
      </c>
      <c r="S541" s="142"/>
    </row>
    <row r="542" spans="1:19">
      <c r="A542" s="140">
        <f t="shared" si="233"/>
        <v>42835</v>
      </c>
      <c r="B542" s="141">
        <f t="shared" si="234"/>
        <v>28</v>
      </c>
      <c r="C542" s="142" t="s">
        <v>400</v>
      </c>
      <c r="D542" s="142"/>
      <c r="E542" s="142"/>
      <c r="F542" s="141">
        <v>67</v>
      </c>
      <c r="G542" s="142" t="s">
        <v>675</v>
      </c>
      <c r="H542" s="141">
        <f t="shared" si="218"/>
        <v>20</v>
      </c>
      <c r="I542" s="141">
        <v>19</v>
      </c>
      <c r="J542" s="183">
        <v>16</v>
      </c>
      <c r="K542" s="183">
        <v>2150</v>
      </c>
      <c r="L542" s="184">
        <v>20</v>
      </c>
      <c r="M542" s="184"/>
      <c r="N542" s="185">
        <f t="shared" ref="N542:N543" si="240">IF(J542=0,0,(K542-L542)/J542)</f>
        <v>133.125</v>
      </c>
      <c r="O542" s="183">
        <v>243</v>
      </c>
      <c r="P542" s="141">
        <f t="shared" si="235"/>
        <v>29</v>
      </c>
      <c r="Q542" s="141">
        <f t="shared" si="236"/>
        <v>1</v>
      </c>
      <c r="R542" s="141">
        <f t="shared" si="237"/>
        <v>60241</v>
      </c>
      <c r="S542" s="142"/>
    </row>
    <row r="543" spans="1:19" ht="17.25" thickBot="1">
      <c r="A543" s="156">
        <f t="shared" si="233"/>
        <v>42835</v>
      </c>
      <c r="B543" s="157">
        <f t="shared" si="234"/>
        <v>29</v>
      </c>
      <c r="C543" s="211" t="s">
        <v>401</v>
      </c>
      <c r="D543" s="211"/>
      <c r="E543" s="211"/>
      <c r="F543" s="182">
        <v>57</v>
      </c>
      <c r="G543" s="212" t="s">
        <v>670</v>
      </c>
      <c r="H543" s="157">
        <f t="shared" si="218"/>
        <v>20</v>
      </c>
      <c r="I543" s="157">
        <v>3</v>
      </c>
      <c r="J543" s="189">
        <v>16</v>
      </c>
      <c r="K543" s="189">
        <v>2091</v>
      </c>
      <c r="L543" s="190">
        <v>80</v>
      </c>
      <c r="M543" s="190"/>
      <c r="N543" s="191">
        <f t="shared" si="240"/>
        <v>125.6875</v>
      </c>
      <c r="O543" s="189">
        <v>209</v>
      </c>
      <c r="P543" s="157">
        <f t="shared" si="235"/>
        <v>29</v>
      </c>
      <c r="Q543" s="157">
        <f t="shared" si="236"/>
        <v>1</v>
      </c>
      <c r="R543" s="157">
        <f t="shared" si="237"/>
        <v>60241</v>
      </c>
      <c r="S543" s="162"/>
    </row>
    <row r="544" spans="1:19" ht="17.25" thickTop="1">
      <c r="A544" s="64">
        <f>A543+7</f>
        <v>42842</v>
      </c>
      <c r="B544" s="65">
        <v>1</v>
      </c>
      <c r="C544" s="66" t="s">
        <v>29</v>
      </c>
      <c r="D544" s="66"/>
      <c r="E544" s="66"/>
      <c r="F544" s="65">
        <v>117</v>
      </c>
      <c r="G544" s="66" t="s">
        <v>670</v>
      </c>
      <c r="H544" s="65">
        <f>H543+1</f>
        <v>21</v>
      </c>
      <c r="I544" s="65">
        <v>20</v>
      </c>
      <c r="J544" s="192">
        <v>16</v>
      </c>
      <c r="K544" s="192">
        <v>2160</v>
      </c>
      <c r="L544" s="193">
        <v>78</v>
      </c>
      <c r="M544" s="193"/>
      <c r="N544" s="194">
        <f>IF(J544=0,0,(K544-L544)/J544)</f>
        <v>130.125</v>
      </c>
      <c r="O544" s="192">
        <v>332</v>
      </c>
      <c r="P544" s="65">
        <f>COUNTA(C544:C573)</f>
        <v>30</v>
      </c>
      <c r="Q544" s="65">
        <v>1</v>
      </c>
      <c r="R544" s="65">
        <f>SUM(K544:K573)</f>
        <v>62786</v>
      </c>
      <c r="S544" s="208">
        <f>SUM(L544:L573)</f>
        <v>1241</v>
      </c>
    </row>
    <row r="545" spans="1:19">
      <c r="A545" s="64">
        <f>A544</f>
        <v>42842</v>
      </c>
      <c r="B545" s="65">
        <f>B544+1</f>
        <v>2</v>
      </c>
      <c r="C545" s="125" t="s">
        <v>402</v>
      </c>
      <c r="D545" s="125"/>
      <c r="E545" s="125"/>
      <c r="F545" s="137">
        <v>101</v>
      </c>
      <c r="G545" s="109" t="s">
        <v>670</v>
      </c>
      <c r="H545" s="65">
        <f>H544</f>
        <v>21</v>
      </c>
      <c r="I545" s="65">
        <v>10</v>
      </c>
      <c r="J545" s="192">
        <v>16</v>
      </c>
      <c r="K545" s="192">
        <v>2134</v>
      </c>
      <c r="L545" s="193">
        <v>27</v>
      </c>
      <c r="M545" s="193"/>
      <c r="N545" s="194">
        <f t="shared" ref="N545" si="241">IF(J545=0,0,(K545-L545)/J545)</f>
        <v>131.6875</v>
      </c>
      <c r="O545" s="192">
        <v>241</v>
      </c>
      <c r="P545" s="65">
        <f>P544</f>
        <v>30</v>
      </c>
      <c r="Q545" s="65">
        <f t="shared" ref="Q545:R552" si="242">Q544</f>
        <v>1</v>
      </c>
      <c r="R545" s="65">
        <f t="shared" si="242"/>
        <v>62786</v>
      </c>
      <c r="S545" s="66" t="s">
        <v>751</v>
      </c>
    </row>
    <row r="546" spans="1:19">
      <c r="A546" s="64">
        <f t="shared" ref="A546:A551" si="243">A545</f>
        <v>42842</v>
      </c>
      <c r="B546" s="65">
        <f t="shared" ref="B546:B551" si="244">B545+1</f>
        <v>3</v>
      </c>
      <c r="C546" s="125" t="s">
        <v>349</v>
      </c>
      <c r="D546" s="125"/>
      <c r="E546" s="125"/>
      <c r="F546" s="137">
        <v>98</v>
      </c>
      <c r="G546" s="111" t="s">
        <v>670</v>
      </c>
      <c r="H546" s="65">
        <f t="shared" ref="H546:H551" si="245">H545</f>
        <v>21</v>
      </c>
      <c r="I546" s="65">
        <v>15</v>
      </c>
      <c r="J546" s="192">
        <v>16</v>
      </c>
      <c r="K546" s="192">
        <v>2160</v>
      </c>
      <c r="L546" s="193">
        <v>97</v>
      </c>
      <c r="M546" s="193"/>
      <c r="N546" s="194">
        <f>IF(J546=0,0,(K546-L546)/J546)</f>
        <v>128.9375</v>
      </c>
      <c r="O546" s="192">
        <v>175</v>
      </c>
      <c r="P546" s="65">
        <f t="shared" ref="P546:P551" si="246">P545</f>
        <v>30</v>
      </c>
      <c r="Q546" s="65">
        <f t="shared" si="242"/>
        <v>1</v>
      </c>
      <c r="R546" s="65">
        <f t="shared" si="242"/>
        <v>62786</v>
      </c>
      <c r="S546" s="194">
        <f>AVERAGE(N544:N573)</f>
        <v>130.40551587301584</v>
      </c>
    </row>
    <row r="547" spans="1:19">
      <c r="A547" s="64">
        <f t="shared" si="243"/>
        <v>42842</v>
      </c>
      <c r="B547" s="65">
        <f t="shared" si="244"/>
        <v>4</v>
      </c>
      <c r="C547" s="125" t="s">
        <v>755</v>
      </c>
      <c r="D547" s="125"/>
      <c r="E547" s="125"/>
      <c r="F547" s="137">
        <v>97</v>
      </c>
      <c r="G547" s="109" t="s">
        <v>695</v>
      </c>
      <c r="H547" s="65">
        <f t="shared" si="245"/>
        <v>21</v>
      </c>
      <c r="I547" s="65">
        <v>18</v>
      </c>
      <c r="J547" s="192">
        <v>16</v>
      </c>
      <c r="K547" s="192">
        <v>2160</v>
      </c>
      <c r="L547" s="193">
        <v>6</v>
      </c>
      <c r="M547" s="193"/>
      <c r="N547" s="194">
        <f t="shared" ref="N547:N561" si="247">IF(J547=0,0,(K547-L547)/J547)</f>
        <v>134.625</v>
      </c>
      <c r="O547" s="192">
        <v>204</v>
      </c>
      <c r="P547" s="65">
        <f t="shared" si="246"/>
        <v>30</v>
      </c>
      <c r="Q547" s="65">
        <f t="shared" si="242"/>
        <v>1</v>
      </c>
      <c r="R547" s="65">
        <f t="shared" si="242"/>
        <v>62786</v>
      </c>
      <c r="S547" s="66"/>
    </row>
    <row r="548" spans="1:19">
      <c r="A548" s="64">
        <f t="shared" si="243"/>
        <v>42842</v>
      </c>
      <c r="B548" s="65">
        <f t="shared" si="244"/>
        <v>5</v>
      </c>
      <c r="C548" s="125" t="s">
        <v>9</v>
      </c>
      <c r="D548" s="125"/>
      <c r="E548" s="125"/>
      <c r="F548" s="137">
        <v>90</v>
      </c>
      <c r="G548" s="111" t="s">
        <v>756</v>
      </c>
      <c r="H548" s="65">
        <f t="shared" si="245"/>
        <v>21</v>
      </c>
      <c r="I548" s="65">
        <v>19</v>
      </c>
      <c r="J548" s="192">
        <v>16</v>
      </c>
      <c r="K548" s="192">
        <v>2108</v>
      </c>
      <c r="L548" s="193">
        <v>58</v>
      </c>
      <c r="M548" s="193"/>
      <c r="N548" s="194">
        <f t="shared" si="247"/>
        <v>128.125</v>
      </c>
      <c r="O548" s="192">
        <v>165</v>
      </c>
      <c r="P548" s="65">
        <f t="shared" si="246"/>
        <v>30</v>
      </c>
      <c r="Q548" s="65">
        <f t="shared" si="242"/>
        <v>1</v>
      </c>
      <c r="R548" s="65">
        <f t="shared" si="242"/>
        <v>62786</v>
      </c>
      <c r="S548" s="66"/>
    </row>
    <row r="549" spans="1:19">
      <c r="A549" s="64">
        <f t="shared" si="243"/>
        <v>42842</v>
      </c>
      <c r="B549" s="65">
        <f t="shared" si="244"/>
        <v>6</v>
      </c>
      <c r="C549" s="66" t="s">
        <v>358</v>
      </c>
      <c r="D549" s="66"/>
      <c r="E549" s="66"/>
      <c r="F549" s="65">
        <v>89</v>
      </c>
      <c r="G549" s="66" t="s">
        <v>691</v>
      </c>
      <c r="H549" s="65">
        <f t="shared" si="245"/>
        <v>21</v>
      </c>
      <c r="I549" s="65">
        <v>11</v>
      </c>
      <c r="J549" s="192">
        <v>16</v>
      </c>
      <c r="K549" s="192">
        <v>2082</v>
      </c>
      <c r="L549" s="193">
        <v>1</v>
      </c>
      <c r="M549" s="193"/>
      <c r="N549" s="194">
        <f t="shared" si="247"/>
        <v>130.0625</v>
      </c>
      <c r="O549" s="192">
        <v>84</v>
      </c>
      <c r="P549" s="65">
        <f t="shared" si="246"/>
        <v>30</v>
      </c>
      <c r="Q549" s="65">
        <f t="shared" si="242"/>
        <v>1</v>
      </c>
      <c r="R549" s="65">
        <f t="shared" si="242"/>
        <v>62786</v>
      </c>
      <c r="S549" s="66"/>
    </row>
    <row r="550" spans="1:19">
      <c r="A550" s="64">
        <f t="shared" si="243"/>
        <v>42842</v>
      </c>
      <c r="B550" s="65">
        <f t="shared" si="244"/>
        <v>7</v>
      </c>
      <c r="C550" s="66" t="s">
        <v>757</v>
      </c>
      <c r="D550" s="66"/>
      <c r="E550" s="66"/>
      <c r="F550" s="65">
        <v>89</v>
      </c>
      <c r="G550" s="66" t="s">
        <v>695</v>
      </c>
      <c r="H550" s="65">
        <f t="shared" si="245"/>
        <v>21</v>
      </c>
      <c r="I550" s="65">
        <v>2</v>
      </c>
      <c r="J550" s="192">
        <v>16</v>
      </c>
      <c r="K550" s="192">
        <v>2147</v>
      </c>
      <c r="L550" s="193">
        <v>30</v>
      </c>
      <c r="M550" s="193"/>
      <c r="N550" s="194">
        <f t="shared" si="247"/>
        <v>132.3125</v>
      </c>
      <c r="O550" s="192">
        <v>697</v>
      </c>
      <c r="P550" s="65">
        <f t="shared" si="246"/>
        <v>30</v>
      </c>
      <c r="Q550" s="65">
        <f t="shared" si="242"/>
        <v>1</v>
      </c>
      <c r="R550" s="65">
        <f t="shared" si="242"/>
        <v>62786</v>
      </c>
      <c r="S550" s="66"/>
    </row>
    <row r="551" spans="1:19">
      <c r="A551" s="64">
        <f t="shared" si="243"/>
        <v>42842</v>
      </c>
      <c r="B551" s="65">
        <f t="shared" si="244"/>
        <v>8</v>
      </c>
      <c r="C551" s="66" t="s">
        <v>360</v>
      </c>
      <c r="D551" s="66"/>
      <c r="E551" s="66"/>
      <c r="F551" s="65">
        <v>89</v>
      </c>
      <c r="G551" s="66" t="s">
        <v>695</v>
      </c>
      <c r="H551" s="65">
        <f t="shared" si="245"/>
        <v>21</v>
      </c>
      <c r="I551" s="65">
        <v>11</v>
      </c>
      <c r="J551" s="192">
        <v>16</v>
      </c>
      <c r="K551" s="192">
        <v>2140</v>
      </c>
      <c r="L551" s="193">
        <v>13</v>
      </c>
      <c r="M551" s="193"/>
      <c r="N551" s="194">
        <f t="shared" si="247"/>
        <v>132.9375</v>
      </c>
      <c r="O551" s="192">
        <v>353</v>
      </c>
      <c r="P551" s="65">
        <f t="shared" si="246"/>
        <v>30</v>
      </c>
      <c r="Q551" s="65">
        <f t="shared" si="242"/>
        <v>1</v>
      </c>
      <c r="R551" s="65">
        <f t="shared" si="242"/>
        <v>62786</v>
      </c>
      <c r="S551" s="66"/>
    </row>
    <row r="552" spans="1:19">
      <c r="A552" s="64">
        <f t="shared" ref="A552" si="248">A551</f>
        <v>42842</v>
      </c>
      <c r="B552" s="65">
        <f t="shared" ref="B552" si="249">B551+1</f>
        <v>9</v>
      </c>
      <c r="C552" s="95" t="s">
        <v>405</v>
      </c>
      <c r="D552" s="95"/>
      <c r="E552" s="95"/>
      <c r="F552" s="175">
        <v>88</v>
      </c>
      <c r="G552" s="165" t="s">
        <v>675</v>
      </c>
      <c r="H552" s="65">
        <f t="shared" ref="H552:H573" si="250">H551</f>
        <v>21</v>
      </c>
      <c r="I552" s="65">
        <v>1</v>
      </c>
      <c r="J552" s="192">
        <v>16</v>
      </c>
      <c r="K552" s="192">
        <v>2155</v>
      </c>
      <c r="L552" s="193">
        <v>108</v>
      </c>
      <c r="M552" s="193"/>
      <c r="N552" s="194">
        <f t="shared" ref="N552" si="251">IF(J552=0,0,(K552-L552)/J552)</f>
        <v>127.9375</v>
      </c>
      <c r="O552" s="192">
        <v>286</v>
      </c>
      <c r="P552" s="65">
        <f t="shared" ref="P552" si="252">P551</f>
        <v>30</v>
      </c>
      <c r="Q552" s="65">
        <f t="shared" si="242"/>
        <v>1</v>
      </c>
      <c r="R552" s="65">
        <f t="shared" si="242"/>
        <v>62786</v>
      </c>
      <c r="S552" s="66"/>
    </row>
    <row r="553" spans="1:19">
      <c r="A553" s="64">
        <f t="shared" ref="A553:A573" si="253">A552</f>
        <v>42842</v>
      </c>
      <c r="B553" s="65">
        <f t="shared" ref="B553:B573" si="254">B552+1</f>
        <v>10</v>
      </c>
      <c r="C553" s="66" t="s">
        <v>348</v>
      </c>
      <c r="D553" s="66"/>
      <c r="E553" s="66"/>
      <c r="F553" s="65">
        <v>86</v>
      </c>
      <c r="G553" s="66" t="s">
        <v>695</v>
      </c>
      <c r="H553" s="65">
        <f t="shared" si="250"/>
        <v>21</v>
      </c>
      <c r="I553" s="65">
        <v>19</v>
      </c>
      <c r="J553" s="192">
        <v>16</v>
      </c>
      <c r="K553" s="192">
        <v>2144</v>
      </c>
      <c r="L553" s="193">
        <v>73</v>
      </c>
      <c r="M553" s="193"/>
      <c r="N553" s="194">
        <f t="shared" si="247"/>
        <v>129.4375</v>
      </c>
      <c r="O553" s="192">
        <v>553</v>
      </c>
      <c r="P553" s="65">
        <f t="shared" ref="P553:R564" si="255">P552</f>
        <v>30</v>
      </c>
      <c r="Q553" s="65">
        <f t="shared" si="255"/>
        <v>1</v>
      </c>
      <c r="R553" s="65">
        <f t="shared" si="255"/>
        <v>62786</v>
      </c>
      <c r="S553" s="66"/>
    </row>
    <row r="554" spans="1:19">
      <c r="A554" s="64">
        <f t="shared" si="253"/>
        <v>42842</v>
      </c>
      <c r="B554" s="65">
        <f t="shared" si="254"/>
        <v>11</v>
      </c>
      <c r="C554" s="66" t="s">
        <v>749</v>
      </c>
      <c r="D554" s="66"/>
      <c r="E554" s="66"/>
      <c r="F554" s="65">
        <v>85</v>
      </c>
      <c r="G554" s="66" t="s">
        <v>691</v>
      </c>
      <c r="H554" s="65">
        <f t="shared" si="250"/>
        <v>21</v>
      </c>
      <c r="I554" s="65">
        <v>3</v>
      </c>
      <c r="J554" s="192">
        <v>16</v>
      </c>
      <c r="K554" s="192">
        <v>2150</v>
      </c>
      <c r="L554" s="193">
        <v>54</v>
      </c>
      <c r="M554" s="193"/>
      <c r="N554" s="194">
        <f t="shared" si="247"/>
        <v>131</v>
      </c>
      <c r="O554" s="192">
        <v>80</v>
      </c>
      <c r="P554" s="65">
        <f t="shared" si="255"/>
        <v>30</v>
      </c>
      <c r="Q554" s="65">
        <f t="shared" si="255"/>
        <v>1</v>
      </c>
      <c r="R554" s="65">
        <f t="shared" si="255"/>
        <v>62786</v>
      </c>
      <c r="S554" s="66"/>
    </row>
    <row r="555" spans="1:19">
      <c r="A555" s="64">
        <f t="shared" si="253"/>
        <v>42842</v>
      </c>
      <c r="B555" s="65">
        <f t="shared" si="254"/>
        <v>12</v>
      </c>
      <c r="C555" s="66" t="s">
        <v>261</v>
      </c>
      <c r="D555" s="66"/>
      <c r="E555" s="66"/>
      <c r="F555" s="65">
        <v>85</v>
      </c>
      <c r="G555" s="66" t="s">
        <v>670</v>
      </c>
      <c r="H555" s="65">
        <f t="shared" si="250"/>
        <v>21</v>
      </c>
      <c r="I555" s="65">
        <v>20</v>
      </c>
      <c r="J555" s="192">
        <v>16</v>
      </c>
      <c r="K555" s="192">
        <v>2154</v>
      </c>
      <c r="L555" s="193">
        <v>311</v>
      </c>
      <c r="M555" s="193"/>
      <c r="N555" s="194">
        <f t="shared" si="247"/>
        <v>115.1875</v>
      </c>
      <c r="O555" s="192">
        <v>213</v>
      </c>
      <c r="P555" s="65">
        <f t="shared" si="255"/>
        <v>30</v>
      </c>
      <c r="Q555" s="65">
        <f t="shared" si="255"/>
        <v>1</v>
      </c>
      <c r="R555" s="65">
        <f t="shared" si="255"/>
        <v>62786</v>
      </c>
      <c r="S555" s="66"/>
    </row>
    <row r="556" spans="1:19">
      <c r="A556" s="64">
        <f t="shared" si="253"/>
        <v>42842</v>
      </c>
      <c r="B556" s="65">
        <f t="shared" si="254"/>
        <v>13</v>
      </c>
      <c r="C556" s="66" t="s">
        <v>722</v>
      </c>
      <c r="D556" s="66"/>
      <c r="E556" s="66"/>
      <c r="F556" s="65">
        <v>84</v>
      </c>
      <c r="G556" s="66" t="s">
        <v>675</v>
      </c>
      <c r="H556" s="65">
        <f t="shared" si="250"/>
        <v>21</v>
      </c>
      <c r="I556" s="65">
        <v>21</v>
      </c>
      <c r="J556" s="192">
        <v>16</v>
      </c>
      <c r="K556" s="192">
        <v>2142</v>
      </c>
      <c r="L556" s="193">
        <v>17</v>
      </c>
      <c r="M556" s="193"/>
      <c r="N556" s="194">
        <f t="shared" si="247"/>
        <v>132.8125</v>
      </c>
      <c r="O556" s="192">
        <v>39</v>
      </c>
      <c r="P556" s="65">
        <f t="shared" si="255"/>
        <v>30</v>
      </c>
      <c r="Q556" s="65">
        <f t="shared" si="255"/>
        <v>1</v>
      </c>
      <c r="R556" s="65">
        <f t="shared" si="255"/>
        <v>62786</v>
      </c>
      <c r="S556" s="66"/>
    </row>
    <row r="557" spans="1:19">
      <c r="A557" s="64">
        <f t="shared" si="253"/>
        <v>42842</v>
      </c>
      <c r="B557" s="65">
        <f t="shared" si="254"/>
        <v>14</v>
      </c>
      <c r="C557" s="66" t="s">
        <v>404</v>
      </c>
      <c r="D557" s="66"/>
      <c r="E557" s="66"/>
      <c r="F557" s="65">
        <v>83</v>
      </c>
      <c r="G557" s="66" t="s">
        <v>670</v>
      </c>
      <c r="H557" s="65">
        <f t="shared" si="250"/>
        <v>21</v>
      </c>
      <c r="I557" s="65">
        <v>10</v>
      </c>
      <c r="J557" s="192">
        <v>15</v>
      </c>
      <c r="K557" s="192">
        <v>1957</v>
      </c>
      <c r="L557" s="193">
        <v>19</v>
      </c>
      <c r="M557" s="193"/>
      <c r="N557" s="194">
        <f t="shared" si="247"/>
        <v>129.19999999999999</v>
      </c>
      <c r="O557" s="192">
        <v>235</v>
      </c>
      <c r="P557" s="65">
        <f t="shared" si="255"/>
        <v>30</v>
      </c>
      <c r="Q557" s="65">
        <f t="shared" si="255"/>
        <v>1</v>
      </c>
      <c r="R557" s="65">
        <f t="shared" si="255"/>
        <v>62786</v>
      </c>
      <c r="S557" s="66"/>
    </row>
    <row r="558" spans="1:19">
      <c r="A558" s="64">
        <f t="shared" si="253"/>
        <v>42842</v>
      </c>
      <c r="B558" s="65">
        <f t="shared" si="254"/>
        <v>15</v>
      </c>
      <c r="C558" s="66" t="s">
        <v>276</v>
      </c>
      <c r="D558" s="66"/>
      <c r="E558" s="66"/>
      <c r="F558" s="65">
        <v>82</v>
      </c>
      <c r="G558" s="66" t="s">
        <v>670</v>
      </c>
      <c r="H558" s="65">
        <f t="shared" si="250"/>
        <v>21</v>
      </c>
      <c r="I558" s="65">
        <v>18</v>
      </c>
      <c r="J558" s="195">
        <v>16</v>
      </c>
      <c r="K558" s="195">
        <v>2147</v>
      </c>
      <c r="L558" s="193">
        <v>72</v>
      </c>
      <c r="M558" s="193"/>
      <c r="N558" s="194">
        <f t="shared" si="247"/>
        <v>129.6875</v>
      </c>
      <c r="O558" s="195">
        <v>391</v>
      </c>
      <c r="P558" s="65">
        <f t="shared" si="255"/>
        <v>30</v>
      </c>
      <c r="Q558" s="65">
        <f t="shared" si="255"/>
        <v>1</v>
      </c>
      <c r="R558" s="65">
        <f t="shared" si="255"/>
        <v>62786</v>
      </c>
      <c r="S558" s="66"/>
    </row>
    <row r="559" spans="1:19">
      <c r="A559" s="64">
        <f t="shared" si="253"/>
        <v>42842</v>
      </c>
      <c r="B559" s="65">
        <f t="shared" si="254"/>
        <v>16</v>
      </c>
      <c r="C559" s="66" t="s">
        <v>758</v>
      </c>
      <c r="D559" s="66"/>
      <c r="E559" s="66"/>
      <c r="F559" s="65">
        <v>80</v>
      </c>
      <c r="G559" s="66" t="s">
        <v>695</v>
      </c>
      <c r="H559" s="65">
        <f t="shared" si="250"/>
        <v>21</v>
      </c>
      <c r="I559" s="65">
        <v>2</v>
      </c>
      <c r="J559" s="195">
        <v>16</v>
      </c>
      <c r="K559" s="195">
        <v>2147</v>
      </c>
      <c r="L559" s="193">
        <v>35</v>
      </c>
      <c r="M559" s="193"/>
      <c r="N559" s="194">
        <f t="shared" si="247"/>
        <v>132</v>
      </c>
      <c r="O559" s="195">
        <v>787</v>
      </c>
      <c r="P559" s="65">
        <f t="shared" si="255"/>
        <v>30</v>
      </c>
      <c r="Q559" s="65">
        <f t="shared" si="255"/>
        <v>1</v>
      </c>
      <c r="R559" s="65">
        <f t="shared" si="255"/>
        <v>62786</v>
      </c>
      <c r="S559" s="66"/>
    </row>
    <row r="560" spans="1:19">
      <c r="A560" s="64">
        <f t="shared" si="253"/>
        <v>42842</v>
      </c>
      <c r="B560" s="65">
        <f t="shared" si="254"/>
        <v>17</v>
      </c>
      <c r="C560" s="128" t="s">
        <v>344</v>
      </c>
      <c r="D560" s="128"/>
      <c r="E560" s="128"/>
      <c r="F560" s="138">
        <v>79</v>
      </c>
      <c r="G560" s="128" t="s">
        <v>695</v>
      </c>
      <c r="H560" s="65">
        <f t="shared" si="250"/>
        <v>21</v>
      </c>
      <c r="I560" s="65">
        <v>14</v>
      </c>
      <c r="J560" s="195">
        <v>16</v>
      </c>
      <c r="K560" s="195">
        <v>2145</v>
      </c>
      <c r="L560" s="193">
        <v>51</v>
      </c>
      <c r="M560" s="193"/>
      <c r="N560" s="194">
        <f t="shared" si="247"/>
        <v>130.875</v>
      </c>
      <c r="O560" s="195">
        <v>118</v>
      </c>
      <c r="P560" s="65">
        <f t="shared" si="255"/>
        <v>30</v>
      </c>
      <c r="Q560" s="65">
        <f t="shared" si="255"/>
        <v>1</v>
      </c>
      <c r="R560" s="65">
        <f t="shared" si="255"/>
        <v>62786</v>
      </c>
      <c r="S560" s="66" t="s">
        <v>748</v>
      </c>
    </row>
    <row r="561" spans="1:19">
      <c r="A561" s="64">
        <f t="shared" si="253"/>
        <v>42842</v>
      </c>
      <c r="B561" s="65">
        <f t="shared" si="254"/>
        <v>18</v>
      </c>
      <c r="C561" s="66" t="s">
        <v>396</v>
      </c>
      <c r="D561" s="66"/>
      <c r="E561" s="66"/>
      <c r="F561" s="65">
        <v>78</v>
      </c>
      <c r="G561" s="66" t="s">
        <v>343</v>
      </c>
      <c r="H561" s="65">
        <f t="shared" si="250"/>
        <v>21</v>
      </c>
      <c r="I561" s="65">
        <v>4</v>
      </c>
      <c r="J561" s="192">
        <v>15</v>
      </c>
      <c r="K561" s="192">
        <v>1964</v>
      </c>
      <c r="L561" s="193">
        <v>35</v>
      </c>
      <c r="M561" s="193"/>
      <c r="N561" s="194">
        <f t="shared" si="247"/>
        <v>128.6</v>
      </c>
      <c r="O561" s="192">
        <v>63</v>
      </c>
      <c r="P561" s="65">
        <f t="shared" si="255"/>
        <v>30</v>
      </c>
      <c r="Q561" s="65">
        <f t="shared" si="255"/>
        <v>1</v>
      </c>
      <c r="R561" s="65">
        <f t="shared" si="255"/>
        <v>62786</v>
      </c>
      <c r="S561" s="66"/>
    </row>
    <row r="562" spans="1:19">
      <c r="A562" s="64">
        <f t="shared" si="253"/>
        <v>42842</v>
      </c>
      <c r="B562" s="65">
        <f t="shared" si="254"/>
        <v>19</v>
      </c>
      <c r="C562" s="66" t="s">
        <v>371</v>
      </c>
      <c r="D562" s="66"/>
      <c r="E562" s="66"/>
      <c r="F562" s="65">
        <v>76</v>
      </c>
      <c r="G562" s="66" t="s">
        <v>343</v>
      </c>
      <c r="H562" s="65">
        <f t="shared" si="250"/>
        <v>21</v>
      </c>
      <c r="I562" s="65">
        <v>2</v>
      </c>
      <c r="J562" s="192">
        <v>15</v>
      </c>
      <c r="K562" s="192">
        <v>2002</v>
      </c>
      <c r="L562" s="193">
        <v>43</v>
      </c>
      <c r="M562" s="193"/>
      <c r="N562" s="194">
        <f>IF(J562=0,0,(K562-L562)/J562)</f>
        <v>130.6</v>
      </c>
      <c r="O562" s="192">
        <v>100</v>
      </c>
      <c r="P562" s="65">
        <f t="shared" si="255"/>
        <v>30</v>
      </c>
      <c r="Q562" s="65">
        <f t="shared" si="255"/>
        <v>1</v>
      </c>
      <c r="R562" s="65">
        <f t="shared" si="255"/>
        <v>62786</v>
      </c>
      <c r="S562" s="66"/>
    </row>
    <row r="563" spans="1:19">
      <c r="A563" s="64">
        <f t="shared" si="253"/>
        <v>42842</v>
      </c>
      <c r="B563" s="65">
        <f t="shared" si="254"/>
        <v>20</v>
      </c>
      <c r="C563" s="66" t="s">
        <v>403</v>
      </c>
      <c r="D563" s="66"/>
      <c r="E563" s="66"/>
      <c r="F563" s="65">
        <v>75</v>
      </c>
      <c r="G563" s="66" t="s">
        <v>705</v>
      </c>
      <c r="H563" s="65">
        <f t="shared" si="250"/>
        <v>21</v>
      </c>
      <c r="I563" s="65">
        <v>5</v>
      </c>
      <c r="J563" s="192">
        <v>16</v>
      </c>
      <c r="K563" s="192">
        <v>2104</v>
      </c>
      <c r="L563" s="193">
        <v>0</v>
      </c>
      <c r="M563" s="193"/>
      <c r="N563" s="194">
        <f t="shared" ref="N563" si="256">IF(J563=0,0,(K563-L563)/J563)</f>
        <v>131.5</v>
      </c>
      <c r="O563" s="192">
        <v>68</v>
      </c>
      <c r="P563" s="65">
        <f t="shared" si="255"/>
        <v>30</v>
      </c>
      <c r="Q563" s="65">
        <f t="shared" si="255"/>
        <v>1</v>
      </c>
      <c r="R563" s="65">
        <f t="shared" si="255"/>
        <v>62786</v>
      </c>
      <c r="S563" s="66"/>
    </row>
    <row r="564" spans="1:19">
      <c r="A564" s="64">
        <f t="shared" si="253"/>
        <v>42842</v>
      </c>
      <c r="B564" s="65">
        <f t="shared" si="254"/>
        <v>21</v>
      </c>
      <c r="C564" s="125" t="s">
        <v>381</v>
      </c>
      <c r="D564" s="125"/>
      <c r="E564" s="125"/>
      <c r="F564" s="137">
        <v>75</v>
      </c>
      <c r="G564" s="109" t="s">
        <v>343</v>
      </c>
      <c r="H564" s="65">
        <f t="shared" si="250"/>
        <v>21</v>
      </c>
      <c r="I564" s="65">
        <v>5</v>
      </c>
      <c r="J564" s="192">
        <v>16</v>
      </c>
      <c r="K564" s="192">
        <v>2110</v>
      </c>
      <c r="L564" s="193">
        <v>60</v>
      </c>
      <c r="M564" s="193"/>
      <c r="N564" s="194">
        <f>IF(J564=0,0,(K564-L564)/J564)</f>
        <v>128.125</v>
      </c>
      <c r="O564" s="192">
        <v>287</v>
      </c>
      <c r="P564" s="65">
        <f t="shared" si="255"/>
        <v>30</v>
      </c>
      <c r="Q564" s="65">
        <f t="shared" si="255"/>
        <v>1</v>
      </c>
      <c r="R564" s="65">
        <f t="shared" si="255"/>
        <v>62786</v>
      </c>
      <c r="S564" s="66"/>
    </row>
    <row r="565" spans="1:19">
      <c r="A565" s="64">
        <f t="shared" si="253"/>
        <v>42842</v>
      </c>
      <c r="B565" s="65">
        <f t="shared" si="254"/>
        <v>22</v>
      </c>
      <c r="C565" s="125" t="s">
        <v>383</v>
      </c>
      <c r="D565" s="125"/>
      <c r="E565" s="125"/>
      <c r="F565" s="137">
        <v>72</v>
      </c>
      <c r="G565" s="109" t="s">
        <v>695</v>
      </c>
      <c r="H565" s="65">
        <f t="shared" si="250"/>
        <v>21</v>
      </c>
      <c r="I565" s="65">
        <v>5</v>
      </c>
      <c r="J565" s="192">
        <v>15</v>
      </c>
      <c r="K565" s="192">
        <v>1975</v>
      </c>
      <c r="L565" s="193">
        <v>12</v>
      </c>
      <c r="M565" s="193"/>
      <c r="N565" s="194">
        <f t="shared" ref="N565:N566" si="257">IF(J565=0,0,(K565-L565)/J565)</f>
        <v>130.86666666666667</v>
      </c>
      <c r="O565" s="192">
        <v>294</v>
      </c>
      <c r="P565" s="65">
        <f t="shared" ref="P565:R565" si="258">P564</f>
        <v>30</v>
      </c>
      <c r="Q565" s="65">
        <f t="shared" si="258"/>
        <v>1</v>
      </c>
      <c r="R565" s="65">
        <f t="shared" si="258"/>
        <v>62786</v>
      </c>
      <c r="S565" s="66"/>
    </row>
    <row r="566" spans="1:19">
      <c r="A566" s="64">
        <f t="shared" si="253"/>
        <v>42842</v>
      </c>
      <c r="B566" s="65">
        <f t="shared" si="254"/>
        <v>23</v>
      </c>
      <c r="C566" s="125" t="s">
        <v>759</v>
      </c>
      <c r="D566" s="125"/>
      <c r="E566" s="125"/>
      <c r="F566" s="137">
        <v>72</v>
      </c>
      <c r="G566" s="109" t="s">
        <v>705</v>
      </c>
      <c r="H566" s="65">
        <f t="shared" si="250"/>
        <v>21</v>
      </c>
      <c r="I566" s="65">
        <v>7</v>
      </c>
      <c r="J566" s="192">
        <v>16</v>
      </c>
      <c r="K566" s="192">
        <v>2143</v>
      </c>
      <c r="L566" s="193">
        <v>0</v>
      </c>
      <c r="M566" s="193"/>
      <c r="N566" s="194">
        <f t="shared" si="257"/>
        <v>133.9375</v>
      </c>
      <c r="O566" s="192">
        <v>103</v>
      </c>
      <c r="P566" s="65">
        <f t="shared" ref="P566:R566" si="259">P565</f>
        <v>30</v>
      </c>
      <c r="Q566" s="65">
        <f t="shared" si="259"/>
        <v>1</v>
      </c>
      <c r="R566" s="65">
        <f t="shared" si="259"/>
        <v>62786</v>
      </c>
      <c r="S566" s="66"/>
    </row>
    <row r="567" spans="1:19">
      <c r="A567" s="64">
        <f t="shared" si="253"/>
        <v>42842</v>
      </c>
      <c r="B567" s="65">
        <f t="shared" si="254"/>
        <v>24</v>
      </c>
      <c r="C567" s="125" t="s">
        <v>391</v>
      </c>
      <c r="D567" s="125"/>
      <c r="E567" s="125"/>
      <c r="F567" s="137">
        <v>71</v>
      </c>
      <c r="G567" s="109" t="s">
        <v>691</v>
      </c>
      <c r="H567" s="65">
        <f t="shared" si="250"/>
        <v>21</v>
      </c>
      <c r="I567" s="65">
        <v>4</v>
      </c>
      <c r="J567" s="213">
        <v>14</v>
      </c>
      <c r="K567" s="192">
        <v>1881</v>
      </c>
      <c r="L567" s="193">
        <v>0</v>
      </c>
      <c r="M567" s="193"/>
      <c r="N567" s="194">
        <f>IF(J567=0,0,(K567-L567)/J567)</f>
        <v>134.35714285714286</v>
      </c>
      <c r="O567" s="192">
        <v>20</v>
      </c>
      <c r="P567" s="65">
        <f t="shared" ref="P567:R567" si="260">P566</f>
        <v>30</v>
      </c>
      <c r="Q567" s="65">
        <f t="shared" si="260"/>
        <v>1</v>
      </c>
      <c r="R567" s="65">
        <f t="shared" si="260"/>
        <v>62786</v>
      </c>
      <c r="S567" s="66"/>
    </row>
    <row r="568" spans="1:19">
      <c r="A568" s="64">
        <f t="shared" si="253"/>
        <v>42842</v>
      </c>
      <c r="B568" s="65">
        <f t="shared" si="254"/>
        <v>25</v>
      </c>
      <c r="C568" s="125" t="s">
        <v>41</v>
      </c>
      <c r="D568" s="125"/>
      <c r="E568" s="125"/>
      <c r="F568" s="137">
        <v>71</v>
      </c>
      <c r="G568" s="109" t="s">
        <v>343</v>
      </c>
      <c r="H568" s="65">
        <f t="shared" si="250"/>
        <v>21</v>
      </c>
      <c r="I568" s="65">
        <v>21</v>
      </c>
      <c r="J568" s="192">
        <v>16</v>
      </c>
      <c r="K568" s="192">
        <v>2096</v>
      </c>
      <c r="L568" s="193">
        <v>0</v>
      </c>
      <c r="M568" s="193"/>
      <c r="N568" s="194">
        <f>IF(J568=0,0,(K568-L568)/J568)</f>
        <v>131</v>
      </c>
      <c r="O568" s="192">
        <v>41</v>
      </c>
      <c r="P568" s="65">
        <f t="shared" ref="P568:R568" si="261">P567</f>
        <v>30</v>
      </c>
      <c r="Q568" s="65">
        <f t="shared" si="261"/>
        <v>1</v>
      </c>
      <c r="R568" s="65">
        <f t="shared" si="261"/>
        <v>62786</v>
      </c>
      <c r="S568" s="66"/>
    </row>
    <row r="569" spans="1:19">
      <c r="A569" s="64">
        <f t="shared" si="253"/>
        <v>42842</v>
      </c>
      <c r="B569" s="65">
        <f t="shared" si="254"/>
        <v>26</v>
      </c>
      <c r="C569" s="214" t="s">
        <v>316</v>
      </c>
      <c r="D569" s="214"/>
      <c r="E569" s="214"/>
      <c r="F569" s="138">
        <v>69</v>
      </c>
      <c r="G569" s="128" t="s">
        <v>675</v>
      </c>
      <c r="H569" s="65">
        <f t="shared" si="250"/>
        <v>21</v>
      </c>
      <c r="I569" s="65">
        <v>17</v>
      </c>
      <c r="J569" s="192">
        <v>16</v>
      </c>
      <c r="K569" s="192">
        <v>2112</v>
      </c>
      <c r="L569" s="193">
        <v>19</v>
      </c>
      <c r="M569" s="193"/>
      <c r="N569" s="194">
        <f t="shared" ref="N569" si="262">IF(J569=0,0,(K569-L569)/J569)</f>
        <v>130.8125</v>
      </c>
      <c r="O569" s="192">
        <v>0</v>
      </c>
      <c r="P569" s="65">
        <f t="shared" ref="P569:R569" si="263">P568</f>
        <v>30</v>
      </c>
      <c r="Q569" s="65">
        <f t="shared" si="263"/>
        <v>1</v>
      </c>
      <c r="R569" s="65">
        <f t="shared" si="263"/>
        <v>62786</v>
      </c>
      <c r="S569" s="66" t="s">
        <v>743</v>
      </c>
    </row>
    <row r="570" spans="1:19">
      <c r="A570" s="64">
        <f t="shared" si="253"/>
        <v>42842</v>
      </c>
      <c r="B570" s="65">
        <f t="shared" si="254"/>
        <v>27</v>
      </c>
      <c r="C570" s="125" t="s">
        <v>384</v>
      </c>
      <c r="D570" s="125"/>
      <c r="E570" s="125"/>
      <c r="F570" s="137">
        <v>69</v>
      </c>
      <c r="G570" s="109" t="s">
        <v>705</v>
      </c>
      <c r="H570" s="65">
        <f t="shared" si="250"/>
        <v>21</v>
      </c>
      <c r="I570" s="65">
        <v>5</v>
      </c>
      <c r="J570" s="192">
        <v>15</v>
      </c>
      <c r="K570" s="192">
        <v>1980</v>
      </c>
      <c r="L570" s="193">
        <v>0</v>
      </c>
      <c r="M570" s="193"/>
      <c r="N570" s="194">
        <f>IF(J570=0,0,(K570-L570)/J570)</f>
        <v>132</v>
      </c>
      <c r="O570" s="192">
        <v>46</v>
      </c>
      <c r="P570" s="65">
        <f t="shared" ref="P570:R570" si="264">P569</f>
        <v>30</v>
      </c>
      <c r="Q570" s="65">
        <f t="shared" si="264"/>
        <v>1</v>
      </c>
      <c r="R570" s="65">
        <f t="shared" si="264"/>
        <v>62786</v>
      </c>
      <c r="S570" s="66"/>
    </row>
    <row r="571" spans="1:19">
      <c r="A571" s="64">
        <f t="shared" si="253"/>
        <v>42842</v>
      </c>
      <c r="B571" s="65">
        <f t="shared" si="254"/>
        <v>28</v>
      </c>
      <c r="C571" s="125" t="s">
        <v>750</v>
      </c>
      <c r="D571" s="125"/>
      <c r="E571" s="125"/>
      <c r="F571" s="137">
        <v>69</v>
      </c>
      <c r="G571" s="109" t="s">
        <v>705</v>
      </c>
      <c r="H571" s="65">
        <f t="shared" si="250"/>
        <v>21</v>
      </c>
      <c r="I571" s="65">
        <v>3</v>
      </c>
      <c r="J571" s="192">
        <v>15</v>
      </c>
      <c r="K571" s="192">
        <v>1945</v>
      </c>
      <c r="L571" s="193">
        <v>0</v>
      </c>
      <c r="M571" s="193"/>
      <c r="N571" s="194">
        <f>IF(J571=0,0,(K571-L571)/J571)</f>
        <v>129.66666666666666</v>
      </c>
      <c r="O571" s="192">
        <v>48</v>
      </c>
      <c r="P571" s="65">
        <f t="shared" ref="P571:R571" si="265">P570</f>
        <v>30</v>
      </c>
      <c r="Q571" s="65">
        <f t="shared" si="265"/>
        <v>1</v>
      </c>
      <c r="R571" s="65">
        <f t="shared" si="265"/>
        <v>62786</v>
      </c>
      <c r="S571" s="66"/>
    </row>
    <row r="572" spans="1:19">
      <c r="A572" s="64">
        <f t="shared" si="253"/>
        <v>42842</v>
      </c>
      <c r="B572" s="65">
        <f t="shared" si="254"/>
        <v>29</v>
      </c>
      <c r="C572" s="66" t="s">
        <v>400</v>
      </c>
      <c r="D572" s="66"/>
      <c r="E572" s="66"/>
      <c r="F572" s="65">
        <v>67</v>
      </c>
      <c r="G572" s="66" t="s">
        <v>675</v>
      </c>
      <c r="H572" s="65">
        <f t="shared" si="250"/>
        <v>21</v>
      </c>
      <c r="I572" s="65">
        <v>20</v>
      </c>
      <c r="J572" s="192">
        <v>16</v>
      </c>
      <c r="K572" s="192">
        <v>2139</v>
      </c>
      <c r="L572" s="193">
        <v>22</v>
      </c>
      <c r="M572" s="193"/>
      <c r="N572" s="194">
        <f t="shared" ref="N572:N573" si="266">IF(J572=0,0,(K572-L572)/J572)</f>
        <v>132.3125</v>
      </c>
      <c r="O572" s="192">
        <v>179</v>
      </c>
      <c r="P572" s="65">
        <f t="shared" ref="P572:R572" si="267">P571</f>
        <v>30</v>
      </c>
      <c r="Q572" s="65">
        <f t="shared" si="267"/>
        <v>1</v>
      </c>
      <c r="R572" s="65">
        <f t="shared" si="267"/>
        <v>62786</v>
      </c>
      <c r="S572" s="66"/>
    </row>
    <row r="573" spans="1:19" ht="17.25" thickBot="1">
      <c r="A573" s="69">
        <f t="shared" si="253"/>
        <v>42842</v>
      </c>
      <c r="B573" s="70">
        <f t="shared" si="254"/>
        <v>30</v>
      </c>
      <c r="C573" s="209" t="s">
        <v>401</v>
      </c>
      <c r="D573" s="209"/>
      <c r="E573" s="209"/>
      <c r="F573" s="176">
        <v>58</v>
      </c>
      <c r="G573" s="210" t="s">
        <v>695</v>
      </c>
      <c r="H573" s="70">
        <f t="shared" si="250"/>
        <v>21</v>
      </c>
      <c r="I573" s="70">
        <v>4</v>
      </c>
      <c r="J573" s="198">
        <v>16</v>
      </c>
      <c r="K573" s="198">
        <v>2103</v>
      </c>
      <c r="L573" s="199">
        <v>0</v>
      </c>
      <c r="M573" s="199"/>
      <c r="N573" s="200">
        <f t="shared" si="266"/>
        <v>131.4375</v>
      </c>
      <c r="O573" s="198">
        <v>208</v>
      </c>
      <c r="P573" s="70">
        <f t="shared" ref="P573:R573" si="268">P572</f>
        <v>30</v>
      </c>
      <c r="Q573" s="70">
        <f t="shared" si="268"/>
        <v>1</v>
      </c>
      <c r="R573" s="70">
        <f t="shared" si="268"/>
        <v>62786</v>
      </c>
      <c r="S573" s="75"/>
    </row>
    <row r="574" spans="1:19" ht="17.25" thickTop="1">
      <c r="A574" s="140">
        <f>A573+7</f>
        <v>42849</v>
      </c>
      <c r="B574" s="141">
        <v>1</v>
      </c>
      <c r="C574" s="204" t="s">
        <v>407</v>
      </c>
      <c r="D574" s="204"/>
      <c r="E574" s="204"/>
      <c r="F574" s="187">
        <v>127</v>
      </c>
      <c r="G574" s="150" t="s">
        <v>670</v>
      </c>
      <c r="H574" s="141">
        <f>H573+1</f>
        <v>22</v>
      </c>
      <c r="I574" s="141">
        <v>1</v>
      </c>
      <c r="J574" s="183">
        <v>16</v>
      </c>
      <c r="K574" s="183">
        <v>2156</v>
      </c>
      <c r="L574" s="184">
        <v>23</v>
      </c>
      <c r="M574" s="184"/>
      <c r="N574" s="185">
        <f>IF(J574=0,0,(K574-L574)/J574)</f>
        <v>133.3125</v>
      </c>
      <c r="O574" s="183">
        <v>1003</v>
      </c>
      <c r="P574" s="141">
        <f>COUNTA(C574:C603)</f>
        <v>30</v>
      </c>
      <c r="Q574" s="141">
        <v>1</v>
      </c>
      <c r="R574" s="141">
        <f>SUM(K574:K603)</f>
        <v>62289</v>
      </c>
      <c r="S574" s="201">
        <f>SUM(L574:L603)</f>
        <v>1102</v>
      </c>
    </row>
    <row r="575" spans="1:19">
      <c r="A575" s="140">
        <f>A574</f>
        <v>42849</v>
      </c>
      <c r="B575" s="141">
        <f>B574+1</f>
        <v>2</v>
      </c>
      <c r="C575" s="142" t="s">
        <v>29</v>
      </c>
      <c r="D575" s="142"/>
      <c r="E575" s="142"/>
      <c r="F575" s="141">
        <v>118</v>
      </c>
      <c r="G575" s="142" t="s">
        <v>695</v>
      </c>
      <c r="H575" s="141">
        <f>H574</f>
        <v>22</v>
      </c>
      <c r="I575" s="141">
        <v>21</v>
      </c>
      <c r="J575" s="183">
        <v>16</v>
      </c>
      <c r="K575" s="183">
        <v>2151</v>
      </c>
      <c r="L575" s="184">
        <v>61</v>
      </c>
      <c r="M575" s="184"/>
      <c r="N575" s="185">
        <f>IF(J575=0,0,(K575-L575)/J575)</f>
        <v>130.625</v>
      </c>
      <c r="O575" s="183">
        <v>374</v>
      </c>
      <c r="P575" s="141">
        <f>P574</f>
        <v>30</v>
      </c>
      <c r="Q575" s="141">
        <f>Q574</f>
        <v>1</v>
      </c>
      <c r="R575" s="141">
        <f>R574</f>
        <v>62289</v>
      </c>
      <c r="S575" s="142" t="s">
        <v>744</v>
      </c>
    </row>
    <row r="576" spans="1:19">
      <c r="A576" s="140">
        <f t="shared" ref="A576:A587" si="269">A575</f>
        <v>42849</v>
      </c>
      <c r="B576" s="141">
        <f t="shared" ref="B576:B587" si="270">B575+1</f>
        <v>3</v>
      </c>
      <c r="C576" s="144" t="s">
        <v>402</v>
      </c>
      <c r="D576" s="144"/>
      <c r="E576" s="144"/>
      <c r="F576" s="148">
        <v>101</v>
      </c>
      <c r="G576" s="149" t="s">
        <v>670</v>
      </c>
      <c r="H576" s="141">
        <f t="shared" ref="H576:H603" si="271">H575</f>
        <v>22</v>
      </c>
      <c r="I576" s="141">
        <v>11</v>
      </c>
      <c r="J576" s="183">
        <v>16</v>
      </c>
      <c r="K576" s="183">
        <v>2121</v>
      </c>
      <c r="L576" s="184">
        <v>33</v>
      </c>
      <c r="M576" s="184"/>
      <c r="N576" s="185">
        <f t="shared" ref="N576" si="272">IF(J576=0,0,(K576-L576)/J576)</f>
        <v>130.5</v>
      </c>
      <c r="O576" s="183">
        <v>218</v>
      </c>
      <c r="P576" s="141">
        <f t="shared" ref="P576:P587" si="273">P575</f>
        <v>30</v>
      </c>
      <c r="Q576" s="141">
        <f t="shared" ref="Q576:Q587" si="274">Q575</f>
        <v>1</v>
      </c>
      <c r="R576" s="141">
        <f t="shared" ref="R576:R587" si="275">R575</f>
        <v>62289</v>
      </c>
      <c r="S576" s="185">
        <f>AVERAGE(N574:N603)</f>
        <v>130.45972222222221</v>
      </c>
    </row>
    <row r="577" spans="1:19">
      <c r="A577" s="140">
        <f t="shared" si="269"/>
        <v>42849</v>
      </c>
      <c r="B577" s="141">
        <f t="shared" si="270"/>
        <v>4</v>
      </c>
      <c r="C577" s="144" t="s">
        <v>349</v>
      </c>
      <c r="D577" s="144"/>
      <c r="E577" s="144"/>
      <c r="F577" s="148">
        <v>99</v>
      </c>
      <c r="G577" s="146" t="s">
        <v>670</v>
      </c>
      <c r="H577" s="141">
        <f t="shared" si="271"/>
        <v>22</v>
      </c>
      <c r="I577" s="141">
        <v>16</v>
      </c>
      <c r="J577" s="183">
        <v>16</v>
      </c>
      <c r="K577" s="183">
        <v>2160</v>
      </c>
      <c r="L577" s="184">
        <v>148</v>
      </c>
      <c r="M577" s="184"/>
      <c r="N577" s="185">
        <f>IF(J577=0,0,(K577-L577)/J577)</f>
        <v>125.75</v>
      </c>
      <c r="O577" s="183">
        <v>203</v>
      </c>
      <c r="P577" s="141">
        <f t="shared" si="273"/>
        <v>30</v>
      </c>
      <c r="Q577" s="141">
        <f t="shared" si="274"/>
        <v>1</v>
      </c>
      <c r="R577" s="141">
        <f t="shared" si="275"/>
        <v>62289</v>
      </c>
      <c r="S577" s="142" t="s">
        <v>760</v>
      </c>
    </row>
    <row r="578" spans="1:19">
      <c r="A578" s="140">
        <f t="shared" si="269"/>
        <v>42849</v>
      </c>
      <c r="B578" s="141">
        <f t="shared" si="270"/>
        <v>5</v>
      </c>
      <c r="C578" s="144" t="s">
        <v>721</v>
      </c>
      <c r="D578" s="144"/>
      <c r="E578" s="144"/>
      <c r="F578" s="148">
        <v>97</v>
      </c>
      <c r="G578" s="149" t="s">
        <v>670</v>
      </c>
      <c r="H578" s="141">
        <f t="shared" si="271"/>
        <v>22</v>
      </c>
      <c r="I578" s="141">
        <v>19</v>
      </c>
      <c r="J578" s="183">
        <v>16</v>
      </c>
      <c r="K578" s="183">
        <v>2160</v>
      </c>
      <c r="L578" s="184">
        <v>11</v>
      </c>
      <c r="M578" s="184"/>
      <c r="N578" s="185">
        <f t="shared" ref="N578:N592" si="276">IF(J578=0,0,(K578-L578)/J578)</f>
        <v>134.3125</v>
      </c>
      <c r="O578" s="183">
        <v>120</v>
      </c>
      <c r="P578" s="141">
        <f t="shared" si="273"/>
        <v>30</v>
      </c>
      <c r="Q578" s="141">
        <f t="shared" si="274"/>
        <v>1</v>
      </c>
      <c r="R578" s="141">
        <f t="shared" si="275"/>
        <v>62289</v>
      </c>
      <c r="S578" s="185">
        <f>AVERAGE(F574:F603)</f>
        <v>84.433333333333337</v>
      </c>
    </row>
    <row r="579" spans="1:19">
      <c r="A579" s="140">
        <f t="shared" si="269"/>
        <v>42849</v>
      </c>
      <c r="B579" s="141">
        <f t="shared" si="270"/>
        <v>6</v>
      </c>
      <c r="C579" s="144" t="s">
        <v>761</v>
      </c>
      <c r="D579" s="144"/>
      <c r="E579" s="144"/>
      <c r="F579" s="148">
        <v>91</v>
      </c>
      <c r="G579" s="146" t="s">
        <v>762</v>
      </c>
      <c r="H579" s="141">
        <f t="shared" si="271"/>
        <v>22</v>
      </c>
      <c r="I579" s="141">
        <v>20</v>
      </c>
      <c r="J579" s="183">
        <v>16</v>
      </c>
      <c r="K579" s="183">
        <v>2102</v>
      </c>
      <c r="L579" s="184">
        <v>33</v>
      </c>
      <c r="M579" s="184"/>
      <c r="N579" s="185">
        <f t="shared" si="276"/>
        <v>129.3125</v>
      </c>
      <c r="O579" s="183">
        <v>302</v>
      </c>
      <c r="P579" s="141">
        <f t="shared" si="273"/>
        <v>30</v>
      </c>
      <c r="Q579" s="141">
        <f t="shared" si="274"/>
        <v>1</v>
      </c>
      <c r="R579" s="141">
        <f t="shared" si="275"/>
        <v>62289</v>
      </c>
      <c r="S579" s="142" t="s">
        <v>763</v>
      </c>
    </row>
    <row r="580" spans="1:19">
      <c r="A580" s="140">
        <f t="shared" si="269"/>
        <v>42849</v>
      </c>
      <c r="B580" s="141">
        <f t="shared" si="270"/>
        <v>7</v>
      </c>
      <c r="C580" s="142" t="s">
        <v>358</v>
      </c>
      <c r="D580" s="142"/>
      <c r="E580" s="142"/>
      <c r="F580" s="141">
        <v>90</v>
      </c>
      <c r="G580" s="142" t="s">
        <v>691</v>
      </c>
      <c r="H580" s="141">
        <f t="shared" si="271"/>
        <v>22</v>
      </c>
      <c r="I580" s="141">
        <v>12</v>
      </c>
      <c r="J580" s="183">
        <v>15</v>
      </c>
      <c r="K580" s="183">
        <v>1960</v>
      </c>
      <c r="L580" s="184">
        <v>8</v>
      </c>
      <c r="M580" s="184"/>
      <c r="N580" s="185">
        <f t="shared" si="276"/>
        <v>130.13333333333333</v>
      </c>
      <c r="O580" s="183">
        <v>107</v>
      </c>
      <c r="P580" s="141">
        <f t="shared" si="273"/>
        <v>30</v>
      </c>
      <c r="Q580" s="141">
        <f t="shared" si="274"/>
        <v>1</v>
      </c>
      <c r="R580" s="141">
        <f t="shared" si="275"/>
        <v>62289</v>
      </c>
      <c r="S580" s="215">
        <f>S576*P574*16</f>
        <v>62620.666666666664</v>
      </c>
    </row>
    <row r="581" spans="1:19">
      <c r="A581" s="140">
        <f t="shared" si="269"/>
        <v>42849</v>
      </c>
      <c r="B581" s="141">
        <f t="shared" si="270"/>
        <v>8</v>
      </c>
      <c r="C581" s="177" t="s">
        <v>752</v>
      </c>
      <c r="D581" s="177"/>
      <c r="E581" s="177"/>
      <c r="F581" s="178">
        <v>91</v>
      </c>
      <c r="G581" s="177" t="s">
        <v>670</v>
      </c>
      <c r="H581" s="141">
        <f t="shared" si="271"/>
        <v>22</v>
      </c>
      <c r="I581" s="141">
        <v>3</v>
      </c>
      <c r="J581" s="183">
        <v>16</v>
      </c>
      <c r="K581" s="183">
        <v>2160</v>
      </c>
      <c r="L581" s="184">
        <v>49</v>
      </c>
      <c r="M581" s="184"/>
      <c r="N581" s="185">
        <f t="shared" si="276"/>
        <v>131.9375</v>
      </c>
      <c r="O581" s="183">
        <v>645</v>
      </c>
      <c r="P581" s="141">
        <f t="shared" si="273"/>
        <v>30</v>
      </c>
      <c r="Q581" s="141">
        <f t="shared" si="274"/>
        <v>1</v>
      </c>
      <c r="R581" s="141">
        <f t="shared" si="275"/>
        <v>62289</v>
      </c>
      <c r="S581" s="142"/>
    </row>
    <row r="582" spans="1:19">
      <c r="A582" s="140">
        <f t="shared" si="269"/>
        <v>42849</v>
      </c>
      <c r="B582" s="141">
        <f t="shared" si="270"/>
        <v>9</v>
      </c>
      <c r="C582" s="142" t="s">
        <v>360</v>
      </c>
      <c r="D582" s="142"/>
      <c r="E582" s="142"/>
      <c r="F582" s="141">
        <v>90</v>
      </c>
      <c r="G582" s="142" t="s">
        <v>695</v>
      </c>
      <c r="H582" s="141">
        <f t="shared" si="271"/>
        <v>22</v>
      </c>
      <c r="I582" s="141">
        <v>12</v>
      </c>
      <c r="J582" s="183">
        <v>16</v>
      </c>
      <c r="K582" s="183">
        <v>2144</v>
      </c>
      <c r="L582" s="184">
        <v>27</v>
      </c>
      <c r="M582" s="184"/>
      <c r="N582" s="185">
        <f t="shared" si="276"/>
        <v>132.3125</v>
      </c>
      <c r="O582" s="183">
        <v>335</v>
      </c>
      <c r="P582" s="141">
        <f t="shared" si="273"/>
        <v>30</v>
      </c>
      <c r="Q582" s="141">
        <f t="shared" si="274"/>
        <v>1</v>
      </c>
      <c r="R582" s="141">
        <f t="shared" si="275"/>
        <v>62289</v>
      </c>
      <c r="S582" s="142"/>
    </row>
    <row r="583" spans="1:19">
      <c r="A583" s="140">
        <f t="shared" si="269"/>
        <v>42849</v>
      </c>
      <c r="B583" s="141">
        <f t="shared" si="270"/>
        <v>10</v>
      </c>
      <c r="C583" s="142" t="s">
        <v>406</v>
      </c>
      <c r="D583" s="142"/>
      <c r="E583" s="142"/>
      <c r="F583" s="141">
        <v>89</v>
      </c>
      <c r="G583" s="142" t="s">
        <v>691</v>
      </c>
      <c r="H583" s="141">
        <f t="shared" si="271"/>
        <v>22</v>
      </c>
      <c r="I583" s="141">
        <v>2</v>
      </c>
      <c r="J583" s="183">
        <v>15</v>
      </c>
      <c r="K583" s="183">
        <v>1997</v>
      </c>
      <c r="L583" s="184">
        <v>75</v>
      </c>
      <c r="M583" s="184"/>
      <c r="N583" s="185">
        <f t="shared" si="276"/>
        <v>128.13333333333333</v>
      </c>
      <c r="O583" s="183">
        <v>292</v>
      </c>
      <c r="P583" s="141">
        <f t="shared" si="273"/>
        <v>30</v>
      </c>
      <c r="Q583" s="141">
        <f t="shared" si="274"/>
        <v>1</v>
      </c>
      <c r="R583" s="141">
        <f t="shared" si="275"/>
        <v>62289</v>
      </c>
      <c r="S583" s="142"/>
    </row>
    <row r="584" spans="1:19">
      <c r="A584" s="140">
        <f t="shared" si="269"/>
        <v>42849</v>
      </c>
      <c r="B584" s="141">
        <f t="shared" si="270"/>
        <v>11</v>
      </c>
      <c r="C584" s="142" t="s">
        <v>348</v>
      </c>
      <c r="D584" s="142"/>
      <c r="E584" s="142"/>
      <c r="F584" s="141">
        <v>87</v>
      </c>
      <c r="G584" s="142" t="s">
        <v>695</v>
      </c>
      <c r="H584" s="141">
        <f t="shared" si="271"/>
        <v>22</v>
      </c>
      <c r="I584" s="141">
        <v>20</v>
      </c>
      <c r="J584" s="183">
        <v>16</v>
      </c>
      <c r="K584" s="183">
        <v>2152</v>
      </c>
      <c r="L584" s="184">
        <v>85</v>
      </c>
      <c r="M584" s="184"/>
      <c r="N584" s="185">
        <f t="shared" si="276"/>
        <v>129.1875</v>
      </c>
      <c r="O584" s="183">
        <v>622</v>
      </c>
      <c r="P584" s="141">
        <f t="shared" si="273"/>
        <v>30</v>
      </c>
      <c r="Q584" s="141">
        <f t="shared" si="274"/>
        <v>1</v>
      </c>
      <c r="R584" s="141">
        <f t="shared" si="275"/>
        <v>62289</v>
      </c>
      <c r="S584" s="142"/>
    </row>
    <row r="585" spans="1:19">
      <c r="A585" s="140">
        <f t="shared" si="269"/>
        <v>42849</v>
      </c>
      <c r="B585" s="141">
        <f t="shared" si="270"/>
        <v>12</v>
      </c>
      <c r="C585" s="142" t="s">
        <v>764</v>
      </c>
      <c r="D585" s="142"/>
      <c r="E585" s="142"/>
      <c r="F585" s="141">
        <v>86</v>
      </c>
      <c r="G585" s="142" t="s">
        <v>675</v>
      </c>
      <c r="H585" s="141">
        <f t="shared" si="271"/>
        <v>22</v>
      </c>
      <c r="I585" s="141">
        <v>4</v>
      </c>
      <c r="J585" s="183">
        <v>16</v>
      </c>
      <c r="K585" s="183">
        <v>2115</v>
      </c>
      <c r="L585" s="184">
        <v>39</v>
      </c>
      <c r="M585" s="184"/>
      <c r="N585" s="185">
        <f t="shared" si="276"/>
        <v>129.75</v>
      </c>
      <c r="O585" s="183">
        <v>46</v>
      </c>
      <c r="P585" s="141">
        <f t="shared" si="273"/>
        <v>30</v>
      </c>
      <c r="Q585" s="141">
        <f t="shared" si="274"/>
        <v>1</v>
      </c>
      <c r="R585" s="141">
        <f t="shared" si="275"/>
        <v>62289</v>
      </c>
      <c r="S585" s="142"/>
    </row>
    <row r="586" spans="1:19">
      <c r="A586" s="140">
        <f t="shared" si="269"/>
        <v>42849</v>
      </c>
      <c r="B586" s="141">
        <f t="shared" si="270"/>
        <v>13</v>
      </c>
      <c r="C586" s="177" t="s">
        <v>261</v>
      </c>
      <c r="D586" s="177"/>
      <c r="E586" s="177"/>
      <c r="F586" s="178">
        <v>85</v>
      </c>
      <c r="G586" s="177" t="s">
        <v>695</v>
      </c>
      <c r="H586" s="141">
        <f t="shared" si="271"/>
        <v>22</v>
      </c>
      <c r="I586" s="141">
        <v>21</v>
      </c>
      <c r="J586" s="183">
        <v>16</v>
      </c>
      <c r="K586" s="183">
        <v>2122</v>
      </c>
      <c r="L586" s="184">
        <v>114</v>
      </c>
      <c r="M586" s="184"/>
      <c r="N586" s="185">
        <f t="shared" si="276"/>
        <v>125.5</v>
      </c>
      <c r="O586" s="183">
        <v>111</v>
      </c>
      <c r="P586" s="141">
        <f t="shared" si="273"/>
        <v>30</v>
      </c>
      <c r="Q586" s="141">
        <f t="shared" si="274"/>
        <v>1</v>
      </c>
      <c r="R586" s="141">
        <f t="shared" si="275"/>
        <v>62289</v>
      </c>
      <c r="S586" s="142" t="s">
        <v>765</v>
      </c>
    </row>
    <row r="587" spans="1:19">
      <c r="A587" s="140">
        <f t="shared" si="269"/>
        <v>42849</v>
      </c>
      <c r="B587" s="141">
        <f t="shared" si="270"/>
        <v>14</v>
      </c>
      <c r="C587" s="142" t="s">
        <v>722</v>
      </c>
      <c r="D587" s="142"/>
      <c r="E587" s="142"/>
      <c r="F587" s="141">
        <v>84</v>
      </c>
      <c r="G587" s="142" t="s">
        <v>691</v>
      </c>
      <c r="H587" s="141">
        <f t="shared" si="271"/>
        <v>22</v>
      </c>
      <c r="I587" s="141">
        <v>22</v>
      </c>
      <c r="J587" s="183">
        <v>16</v>
      </c>
      <c r="K587" s="183">
        <v>2115</v>
      </c>
      <c r="L587" s="184">
        <v>24</v>
      </c>
      <c r="M587" s="184"/>
      <c r="N587" s="185">
        <f t="shared" si="276"/>
        <v>130.6875</v>
      </c>
      <c r="O587" s="183">
        <v>58</v>
      </c>
      <c r="P587" s="141">
        <f t="shared" si="273"/>
        <v>30</v>
      </c>
      <c r="Q587" s="141">
        <f t="shared" si="274"/>
        <v>1</v>
      </c>
      <c r="R587" s="141">
        <f t="shared" si="275"/>
        <v>62289</v>
      </c>
      <c r="S587" s="142"/>
    </row>
    <row r="588" spans="1:19">
      <c r="A588" s="140">
        <f t="shared" ref="A588:A603" si="277">A587</f>
        <v>42849</v>
      </c>
      <c r="B588" s="141">
        <f t="shared" ref="B588:B603" si="278">B587+1</f>
        <v>15</v>
      </c>
      <c r="C588" s="204" t="s">
        <v>766</v>
      </c>
      <c r="D588" s="204"/>
      <c r="E588" s="204"/>
      <c r="F588" s="187">
        <v>85</v>
      </c>
      <c r="G588" s="150" t="s">
        <v>675</v>
      </c>
      <c r="H588" s="141">
        <f t="shared" si="271"/>
        <v>22</v>
      </c>
      <c r="I588" s="141">
        <v>1</v>
      </c>
      <c r="J588" s="183">
        <v>16</v>
      </c>
      <c r="K588" s="183">
        <v>2160</v>
      </c>
      <c r="L588" s="184">
        <v>51</v>
      </c>
      <c r="M588" s="184"/>
      <c r="N588" s="185">
        <f t="shared" ref="N588" si="279">IF(J588=0,0,(K588-L588)/J588)</f>
        <v>131.8125</v>
      </c>
      <c r="O588" s="183">
        <v>231</v>
      </c>
      <c r="P588" s="141">
        <f t="shared" ref="P588:P603" si="280">P587</f>
        <v>30</v>
      </c>
      <c r="Q588" s="141">
        <f t="shared" ref="Q588:Q603" si="281">Q587</f>
        <v>1</v>
      </c>
      <c r="R588" s="141">
        <f t="shared" ref="R588:R603" si="282">R587</f>
        <v>62289</v>
      </c>
      <c r="S588" s="142"/>
    </row>
    <row r="589" spans="1:19">
      <c r="A589" s="140">
        <f t="shared" si="277"/>
        <v>42849</v>
      </c>
      <c r="B589" s="141">
        <f t="shared" si="278"/>
        <v>16</v>
      </c>
      <c r="C589" s="142" t="s">
        <v>404</v>
      </c>
      <c r="D589" s="142"/>
      <c r="E589" s="142"/>
      <c r="F589" s="141">
        <v>84</v>
      </c>
      <c r="G589" s="142" t="s">
        <v>695</v>
      </c>
      <c r="H589" s="141">
        <f t="shared" si="271"/>
        <v>22</v>
      </c>
      <c r="I589" s="141">
        <v>11</v>
      </c>
      <c r="J589" s="183">
        <v>15</v>
      </c>
      <c r="K589" s="183">
        <v>1980</v>
      </c>
      <c r="L589" s="184">
        <v>38</v>
      </c>
      <c r="M589" s="184"/>
      <c r="N589" s="185">
        <f t="shared" si="276"/>
        <v>129.46666666666667</v>
      </c>
      <c r="O589" s="183">
        <v>201</v>
      </c>
      <c r="P589" s="141">
        <f t="shared" si="280"/>
        <v>30</v>
      </c>
      <c r="Q589" s="141">
        <f t="shared" si="281"/>
        <v>1</v>
      </c>
      <c r="R589" s="141">
        <f t="shared" si="282"/>
        <v>62289</v>
      </c>
      <c r="S589" s="142"/>
    </row>
    <row r="590" spans="1:19">
      <c r="A590" s="140">
        <f t="shared" si="277"/>
        <v>42849</v>
      </c>
      <c r="B590" s="141">
        <f t="shared" si="278"/>
        <v>17</v>
      </c>
      <c r="C590" s="142" t="s">
        <v>276</v>
      </c>
      <c r="D590" s="142"/>
      <c r="E590" s="142"/>
      <c r="F590" s="141">
        <v>83</v>
      </c>
      <c r="G590" s="142" t="s">
        <v>670</v>
      </c>
      <c r="H590" s="141">
        <f t="shared" si="271"/>
        <v>22</v>
      </c>
      <c r="I590" s="141">
        <v>19</v>
      </c>
      <c r="J590" s="186">
        <v>15</v>
      </c>
      <c r="K590" s="186">
        <v>2005</v>
      </c>
      <c r="L590" s="184">
        <v>54</v>
      </c>
      <c r="M590" s="184"/>
      <c r="N590" s="185">
        <f t="shared" si="276"/>
        <v>130.06666666666666</v>
      </c>
      <c r="O590" s="186">
        <v>318</v>
      </c>
      <c r="P590" s="141">
        <f t="shared" si="280"/>
        <v>30</v>
      </c>
      <c r="Q590" s="141">
        <f t="shared" si="281"/>
        <v>1</v>
      </c>
      <c r="R590" s="141">
        <f t="shared" si="282"/>
        <v>62289</v>
      </c>
      <c r="S590" s="142"/>
    </row>
    <row r="591" spans="1:19">
      <c r="A591" s="140">
        <f t="shared" si="277"/>
        <v>42849</v>
      </c>
      <c r="B591" s="141">
        <f t="shared" si="278"/>
        <v>18</v>
      </c>
      <c r="C591" s="142" t="s">
        <v>753</v>
      </c>
      <c r="D591" s="142"/>
      <c r="E591" s="142"/>
      <c r="F591" s="141">
        <v>81</v>
      </c>
      <c r="G591" s="142" t="s">
        <v>695</v>
      </c>
      <c r="H591" s="141">
        <f t="shared" si="271"/>
        <v>22</v>
      </c>
      <c r="I591" s="141">
        <v>3</v>
      </c>
      <c r="J591" s="186">
        <v>16</v>
      </c>
      <c r="K591" s="186">
        <v>2145</v>
      </c>
      <c r="L591" s="184">
        <v>13</v>
      </c>
      <c r="M591" s="184"/>
      <c r="N591" s="185">
        <f t="shared" si="276"/>
        <v>133.25</v>
      </c>
      <c r="O591" s="186">
        <v>470</v>
      </c>
      <c r="P591" s="141">
        <f t="shared" si="280"/>
        <v>30</v>
      </c>
      <c r="Q591" s="141">
        <f t="shared" si="281"/>
        <v>1</v>
      </c>
      <c r="R591" s="141">
        <f t="shared" si="282"/>
        <v>62289</v>
      </c>
      <c r="S591" s="142"/>
    </row>
    <row r="592" spans="1:19">
      <c r="A592" s="140">
        <f t="shared" si="277"/>
        <v>42849</v>
      </c>
      <c r="B592" s="141">
        <f t="shared" si="278"/>
        <v>19</v>
      </c>
      <c r="C592" s="142" t="s">
        <v>396</v>
      </c>
      <c r="D592" s="142"/>
      <c r="E592" s="142"/>
      <c r="F592" s="141">
        <v>79</v>
      </c>
      <c r="G592" s="142" t="s">
        <v>343</v>
      </c>
      <c r="H592" s="141">
        <f t="shared" si="271"/>
        <v>22</v>
      </c>
      <c r="I592" s="141">
        <v>5</v>
      </c>
      <c r="J592" s="183">
        <v>16</v>
      </c>
      <c r="K592" s="183">
        <v>2081</v>
      </c>
      <c r="L592" s="184">
        <v>32</v>
      </c>
      <c r="M592" s="184"/>
      <c r="N592" s="185">
        <f t="shared" si="276"/>
        <v>128.0625</v>
      </c>
      <c r="O592" s="183">
        <v>126</v>
      </c>
      <c r="P592" s="141">
        <f t="shared" si="280"/>
        <v>30</v>
      </c>
      <c r="Q592" s="141">
        <f t="shared" si="281"/>
        <v>1</v>
      </c>
      <c r="R592" s="141">
        <f t="shared" si="282"/>
        <v>62289</v>
      </c>
      <c r="S592" s="142"/>
    </row>
    <row r="593" spans="1:19">
      <c r="A593" s="140">
        <f t="shared" si="277"/>
        <v>42849</v>
      </c>
      <c r="B593" s="141">
        <f t="shared" si="278"/>
        <v>20</v>
      </c>
      <c r="C593" s="142" t="s">
        <v>371</v>
      </c>
      <c r="D593" s="142"/>
      <c r="E593" s="142"/>
      <c r="F593" s="141">
        <v>77</v>
      </c>
      <c r="G593" s="142" t="s">
        <v>343</v>
      </c>
      <c r="H593" s="141">
        <f t="shared" si="271"/>
        <v>22</v>
      </c>
      <c r="I593" s="141">
        <v>3</v>
      </c>
      <c r="J593" s="183">
        <v>15</v>
      </c>
      <c r="K593" s="183">
        <v>1979</v>
      </c>
      <c r="L593" s="184">
        <v>35</v>
      </c>
      <c r="M593" s="184"/>
      <c r="N593" s="185">
        <f>IF(J593=0,0,(K593-L593)/J593)</f>
        <v>129.6</v>
      </c>
      <c r="O593" s="183">
        <v>51</v>
      </c>
      <c r="P593" s="141">
        <f t="shared" si="280"/>
        <v>30</v>
      </c>
      <c r="Q593" s="141">
        <f t="shared" si="281"/>
        <v>1</v>
      </c>
      <c r="R593" s="141">
        <f t="shared" si="282"/>
        <v>62289</v>
      </c>
      <c r="S593" s="142"/>
    </row>
    <row r="594" spans="1:19">
      <c r="A594" s="140">
        <f t="shared" si="277"/>
        <v>42849</v>
      </c>
      <c r="B594" s="141">
        <f t="shared" si="278"/>
        <v>21</v>
      </c>
      <c r="C594" s="142" t="s">
        <v>403</v>
      </c>
      <c r="D594" s="142"/>
      <c r="E594" s="142"/>
      <c r="F594" s="141">
        <v>76</v>
      </c>
      <c r="G594" s="142" t="s">
        <v>686</v>
      </c>
      <c r="H594" s="141">
        <f t="shared" si="271"/>
        <v>22</v>
      </c>
      <c r="I594" s="141">
        <v>6</v>
      </c>
      <c r="J594" s="183">
        <v>15</v>
      </c>
      <c r="K594" s="183">
        <v>1975</v>
      </c>
      <c r="L594" s="184">
        <v>0</v>
      </c>
      <c r="M594" s="184"/>
      <c r="N594" s="185">
        <f t="shared" ref="N594" si="283">IF(J594=0,0,(K594-L594)/J594)</f>
        <v>131.66666666666666</v>
      </c>
      <c r="O594" s="183">
        <v>94</v>
      </c>
      <c r="P594" s="141">
        <f t="shared" si="280"/>
        <v>30</v>
      </c>
      <c r="Q594" s="141">
        <f t="shared" si="281"/>
        <v>1</v>
      </c>
      <c r="R594" s="141">
        <f t="shared" si="282"/>
        <v>62289</v>
      </c>
      <c r="S594" s="142"/>
    </row>
    <row r="595" spans="1:19">
      <c r="A595" s="140">
        <f t="shared" si="277"/>
        <v>42849</v>
      </c>
      <c r="B595" s="141">
        <f t="shared" si="278"/>
        <v>22</v>
      </c>
      <c r="C595" s="144" t="s">
        <v>381</v>
      </c>
      <c r="D595" s="144"/>
      <c r="E595" s="144"/>
      <c r="F595" s="148">
        <v>76</v>
      </c>
      <c r="G595" s="149" t="s">
        <v>343</v>
      </c>
      <c r="H595" s="141">
        <f t="shared" si="271"/>
        <v>22</v>
      </c>
      <c r="I595" s="141">
        <v>6</v>
      </c>
      <c r="J595" s="183">
        <v>16</v>
      </c>
      <c r="K595" s="183">
        <v>2097</v>
      </c>
      <c r="L595" s="184">
        <v>26</v>
      </c>
      <c r="M595" s="184"/>
      <c r="N595" s="185">
        <f>IF(J595=0,0,(K595-L595)/J595)</f>
        <v>129.4375</v>
      </c>
      <c r="O595" s="183">
        <v>297</v>
      </c>
      <c r="P595" s="141">
        <f t="shared" si="280"/>
        <v>30</v>
      </c>
      <c r="Q595" s="141">
        <f t="shared" si="281"/>
        <v>1</v>
      </c>
      <c r="R595" s="141">
        <f t="shared" si="282"/>
        <v>62289</v>
      </c>
      <c r="S595" s="142"/>
    </row>
    <row r="596" spans="1:19">
      <c r="A596" s="140">
        <f t="shared" si="277"/>
        <v>42849</v>
      </c>
      <c r="B596" s="141">
        <f t="shared" si="278"/>
        <v>23</v>
      </c>
      <c r="C596" s="144" t="s">
        <v>383</v>
      </c>
      <c r="D596" s="144"/>
      <c r="E596" s="144"/>
      <c r="F596" s="148">
        <v>73</v>
      </c>
      <c r="G596" s="149" t="s">
        <v>695</v>
      </c>
      <c r="H596" s="141">
        <f t="shared" si="271"/>
        <v>22</v>
      </c>
      <c r="I596" s="141">
        <v>6</v>
      </c>
      <c r="J596" s="183">
        <v>15</v>
      </c>
      <c r="K596" s="183">
        <v>1986</v>
      </c>
      <c r="L596" s="184">
        <v>16</v>
      </c>
      <c r="M596" s="184"/>
      <c r="N596" s="185">
        <f t="shared" ref="N596:N597" si="284">IF(J596=0,0,(K596-L596)/J596)</f>
        <v>131.33333333333334</v>
      </c>
      <c r="O596" s="183">
        <v>236</v>
      </c>
      <c r="P596" s="141">
        <f t="shared" si="280"/>
        <v>30</v>
      </c>
      <c r="Q596" s="141">
        <f t="shared" si="281"/>
        <v>1</v>
      </c>
      <c r="R596" s="141">
        <f t="shared" si="282"/>
        <v>62289</v>
      </c>
      <c r="S596" s="142"/>
    </row>
    <row r="597" spans="1:19">
      <c r="A597" s="140">
        <f t="shared" si="277"/>
        <v>42849</v>
      </c>
      <c r="B597" s="141">
        <f t="shared" si="278"/>
        <v>24</v>
      </c>
      <c r="C597" s="144" t="s">
        <v>759</v>
      </c>
      <c r="D597" s="144"/>
      <c r="E597" s="144"/>
      <c r="F597" s="148">
        <v>73</v>
      </c>
      <c r="G597" s="149" t="s">
        <v>705</v>
      </c>
      <c r="H597" s="141">
        <f t="shared" si="271"/>
        <v>22</v>
      </c>
      <c r="I597" s="141">
        <v>8</v>
      </c>
      <c r="J597" s="183">
        <v>16</v>
      </c>
      <c r="K597" s="183">
        <v>2144</v>
      </c>
      <c r="L597" s="184">
        <v>0</v>
      </c>
      <c r="M597" s="184"/>
      <c r="N597" s="185">
        <f t="shared" si="284"/>
        <v>134</v>
      </c>
      <c r="O597" s="183">
        <v>49</v>
      </c>
      <c r="P597" s="141">
        <f t="shared" si="280"/>
        <v>30</v>
      </c>
      <c r="Q597" s="141">
        <f t="shared" si="281"/>
        <v>1</v>
      </c>
      <c r="R597" s="141">
        <f t="shared" si="282"/>
        <v>62289</v>
      </c>
      <c r="S597" s="142"/>
    </row>
    <row r="598" spans="1:19">
      <c r="A598" s="140">
        <f t="shared" si="277"/>
        <v>42849</v>
      </c>
      <c r="B598" s="141">
        <f t="shared" si="278"/>
        <v>25</v>
      </c>
      <c r="C598" s="144" t="s">
        <v>391</v>
      </c>
      <c r="D598" s="144"/>
      <c r="E598" s="144"/>
      <c r="F598" s="148">
        <v>72</v>
      </c>
      <c r="G598" s="149" t="s">
        <v>675</v>
      </c>
      <c r="H598" s="141">
        <f t="shared" si="271"/>
        <v>22</v>
      </c>
      <c r="I598" s="141">
        <v>5</v>
      </c>
      <c r="J598" s="183">
        <v>16</v>
      </c>
      <c r="K598" s="183">
        <v>2131</v>
      </c>
      <c r="L598" s="184">
        <v>0</v>
      </c>
      <c r="M598" s="184"/>
      <c r="N598" s="185">
        <f>IF(J598=0,0,(K598-L598)/J598)</f>
        <v>133.1875</v>
      </c>
      <c r="O598" s="183">
        <v>12</v>
      </c>
      <c r="P598" s="141">
        <f t="shared" si="280"/>
        <v>30</v>
      </c>
      <c r="Q598" s="141">
        <f t="shared" si="281"/>
        <v>1</v>
      </c>
      <c r="R598" s="141">
        <f t="shared" si="282"/>
        <v>62289</v>
      </c>
      <c r="S598" s="142"/>
    </row>
    <row r="599" spans="1:19">
      <c r="A599" s="140">
        <f t="shared" si="277"/>
        <v>42849</v>
      </c>
      <c r="B599" s="141">
        <f t="shared" si="278"/>
        <v>26</v>
      </c>
      <c r="C599" s="144" t="s">
        <v>41</v>
      </c>
      <c r="D599" s="144"/>
      <c r="E599" s="144"/>
      <c r="F599" s="148">
        <v>72</v>
      </c>
      <c r="G599" s="149" t="s">
        <v>343</v>
      </c>
      <c r="H599" s="141">
        <f t="shared" si="271"/>
        <v>22</v>
      </c>
      <c r="I599" s="141">
        <v>22</v>
      </c>
      <c r="J599" s="183">
        <v>15</v>
      </c>
      <c r="K599" s="183">
        <v>1945</v>
      </c>
      <c r="L599" s="184">
        <v>0</v>
      </c>
      <c r="M599" s="184"/>
      <c r="N599" s="185">
        <f>IF(J599=0,0,(K599-L599)/J599)</f>
        <v>129.66666666666666</v>
      </c>
      <c r="O599" s="183">
        <v>28</v>
      </c>
      <c r="P599" s="141">
        <f t="shared" si="280"/>
        <v>30</v>
      </c>
      <c r="Q599" s="141">
        <f t="shared" si="281"/>
        <v>1</v>
      </c>
      <c r="R599" s="141">
        <f t="shared" si="282"/>
        <v>62289</v>
      </c>
      <c r="S599" s="142"/>
    </row>
    <row r="600" spans="1:19">
      <c r="A600" s="140">
        <f t="shared" si="277"/>
        <v>42849</v>
      </c>
      <c r="B600" s="141">
        <f t="shared" si="278"/>
        <v>27</v>
      </c>
      <c r="C600" s="179" t="s">
        <v>384</v>
      </c>
      <c r="D600" s="179"/>
      <c r="E600" s="179"/>
      <c r="F600" s="178">
        <v>69</v>
      </c>
      <c r="G600" s="177" t="s">
        <v>686</v>
      </c>
      <c r="H600" s="141">
        <f t="shared" si="271"/>
        <v>22</v>
      </c>
      <c r="I600" s="141">
        <v>6</v>
      </c>
      <c r="J600" s="183">
        <v>14</v>
      </c>
      <c r="K600" s="183">
        <v>1834</v>
      </c>
      <c r="L600" s="184">
        <v>0</v>
      </c>
      <c r="M600" s="184"/>
      <c r="N600" s="185">
        <f>IF(J600=0,0,(K600-L600)/J600)</f>
        <v>131</v>
      </c>
      <c r="O600" s="183">
        <v>24</v>
      </c>
      <c r="P600" s="141">
        <f t="shared" si="280"/>
        <v>30</v>
      </c>
      <c r="Q600" s="141">
        <f t="shared" si="281"/>
        <v>1</v>
      </c>
      <c r="R600" s="141">
        <f t="shared" si="282"/>
        <v>62289</v>
      </c>
      <c r="S600" s="142" t="s">
        <v>743</v>
      </c>
    </row>
    <row r="601" spans="1:19">
      <c r="A601" s="140">
        <f t="shared" si="277"/>
        <v>42849</v>
      </c>
      <c r="B601" s="141">
        <f t="shared" si="278"/>
        <v>28</v>
      </c>
      <c r="C601" s="144" t="s">
        <v>750</v>
      </c>
      <c r="D601" s="144"/>
      <c r="E601" s="144"/>
      <c r="F601" s="148">
        <v>70</v>
      </c>
      <c r="G601" s="149" t="s">
        <v>686</v>
      </c>
      <c r="H601" s="141">
        <f t="shared" si="271"/>
        <v>22</v>
      </c>
      <c r="I601" s="141">
        <v>4</v>
      </c>
      <c r="J601" s="183">
        <v>15</v>
      </c>
      <c r="K601" s="183">
        <v>1974</v>
      </c>
      <c r="L601" s="184">
        <v>0</v>
      </c>
      <c r="M601" s="184"/>
      <c r="N601" s="185">
        <f>IF(J601=0,0,(K601-L601)/J601)</f>
        <v>131.6</v>
      </c>
      <c r="O601" s="183">
        <v>83</v>
      </c>
      <c r="P601" s="141">
        <f t="shared" si="280"/>
        <v>30</v>
      </c>
      <c r="Q601" s="141">
        <f t="shared" si="281"/>
        <v>1</v>
      </c>
      <c r="R601" s="141">
        <f t="shared" si="282"/>
        <v>62289</v>
      </c>
      <c r="S601" s="142"/>
    </row>
    <row r="602" spans="1:19">
      <c r="A602" s="140">
        <f t="shared" si="277"/>
        <v>42849</v>
      </c>
      <c r="B602" s="141">
        <f t="shared" si="278"/>
        <v>29</v>
      </c>
      <c r="C602" s="142" t="s">
        <v>400</v>
      </c>
      <c r="D602" s="142"/>
      <c r="E602" s="142"/>
      <c r="F602" s="141">
        <v>68</v>
      </c>
      <c r="G602" s="142" t="s">
        <v>691</v>
      </c>
      <c r="H602" s="141">
        <f t="shared" si="271"/>
        <v>22</v>
      </c>
      <c r="I602" s="141">
        <v>21</v>
      </c>
      <c r="J602" s="183">
        <v>16</v>
      </c>
      <c r="K602" s="183">
        <v>2125</v>
      </c>
      <c r="L602" s="184">
        <v>60</v>
      </c>
      <c r="M602" s="184"/>
      <c r="N602" s="185">
        <f t="shared" ref="N602:N603" si="285">IF(J602=0,0,(K602-L602)/J602)</f>
        <v>129.0625</v>
      </c>
      <c r="O602" s="183">
        <v>170</v>
      </c>
      <c r="P602" s="141">
        <f t="shared" si="280"/>
        <v>30</v>
      </c>
      <c r="Q602" s="141">
        <f t="shared" si="281"/>
        <v>1</v>
      </c>
      <c r="R602" s="141">
        <f t="shared" si="282"/>
        <v>62289</v>
      </c>
      <c r="S602" s="142"/>
    </row>
    <row r="603" spans="1:19" ht="17.25" thickBot="1">
      <c r="A603" s="156">
        <f t="shared" si="277"/>
        <v>42849</v>
      </c>
      <c r="B603" s="157">
        <f t="shared" si="278"/>
        <v>30</v>
      </c>
      <c r="C603" s="211" t="s">
        <v>401</v>
      </c>
      <c r="D603" s="211"/>
      <c r="E603" s="211"/>
      <c r="F603" s="182">
        <v>60</v>
      </c>
      <c r="G603" s="212" t="s">
        <v>695</v>
      </c>
      <c r="H603" s="157">
        <f t="shared" si="271"/>
        <v>22</v>
      </c>
      <c r="I603" s="157">
        <v>5</v>
      </c>
      <c r="J603" s="189">
        <v>16</v>
      </c>
      <c r="K603" s="189">
        <v>2113</v>
      </c>
      <c r="L603" s="190">
        <v>47</v>
      </c>
      <c r="M603" s="190"/>
      <c r="N603" s="191">
        <f t="shared" si="285"/>
        <v>129.125</v>
      </c>
      <c r="O603" s="189">
        <v>106</v>
      </c>
      <c r="P603" s="157">
        <f t="shared" si="280"/>
        <v>30</v>
      </c>
      <c r="Q603" s="157">
        <f t="shared" si="281"/>
        <v>1</v>
      </c>
      <c r="R603" s="157">
        <f t="shared" si="282"/>
        <v>62289</v>
      </c>
      <c r="S603" s="162"/>
    </row>
    <row r="604" spans="1:19" ht="17.25" thickTop="1">
      <c r="A604" s="64">
        <f>A603+7</f>
        <v>42856</v>
      </c>
      <c r="B604" s="65">
        <v>1</v>
      </c>
      <c r="C604" s="66" t="s">
        <v>767</v>
      </c>
      <c r="D604" s="66"/>
      <c r="E604" s="66"/>
      <c r="F604" s="65">
        <v>128</v>
      </c>
      <c r="G604" s="66" t="s">
        <v>695</v>
      </c>
      <c r="H604" s="65">
        <f>H603+1</f>
        <v>23</v>
      </c>
      <c r="I604" s="65">
        <v>2</v>
      </c>
      <c r="J604" s="192">
        <v>16</v>
      </c>
      <c r="K604" s="192">
        <v>2146</v>
      </c>
      <c r="L604" s="193">
        <v>58</v>
      </c>
      <c r="M604" s="193"/>
      <c r="N604" s="194">
        <f>IF(J604=0,0,(K604-L604)/J604)</f>
        <v>130.5</v>
      </c>
      <c r="O604" s="192">
        <v>1080</v>
      </c>
      <c r="P604" s="65">
        <f>COUNTA(C604:C633)</f>
        <v>30</v>
      </c>
      <c r="Q604" s="65">
        <v>1</v>
      </c>
      <c r="R604" s="65">
        <f>SUM(K604:K633)</f>
        <v>56638</v>
      </c>
      <c r="S604" s="208">
        <f>SUM(L604:L633)</f>
        <v>862</v>
      </c>
    </row>
    <row r="605" spans="1:19">
      <c r="A605" s="64">
        <f>A604</f>
        <v>42856</v>
      </c>
      <c r="B605" s="65">
        <f>B604+1</f>
        <v>2</v>
      </c>
      <c r="C605" s="66" t="s">
        <v>29</v>
      </c>
      <c r="D605" s="66"/>
      <c r="E605" s="66"/>
      <c r="F605" s="65">
        <v>118</v>
      </c>
      <c r="G605" s="66" t="s">
        <v>670</v>
      </c>
      <c r="H605" s="65">
        <f>H604</f>
        <v>23</v>
      </c>
      <c r="I605" s="65">
        <v>22</v>
      </c>
      <c r="J605" s="192">
        <v>16</v>
      </c>
      <c r="K605" s="192">
        <v>2160</v>
      </c>
      <c r="L605" s="193">
        <v>38</v>
      </c>
      <c r="M605" s="193"/>
      <c r="N605" s="194">
        <f>IF(J605=0,0,(K605-L605)/J605)</f>
        <v>132.625</v>
      </c>
      <c r="O605" s="192">
        <v>406</v>
      </c>
      <c r="P605" s="65">
        <f>P604</f>
        <v>30</v>
      </c>
      <c r="Q605" s="65">
        <f>Q604</f>
        <v>1</v>
      </c>
      <c r="R605" s="65">
        <f>R604</f>
        <v>56638</v>
      </c>
      <c r="S605" s="66" t="s">
        <v>768</v>
      </c>
    </row>
    <row r="606" spans="1:19">
      <c r="A606" s="64">
        <f t="shared" ref="A606:A633" si="286">A605</f>
        <v>42856</v>
      </c>
      <c r="B606" s="65">
        <f t="shared" ref="B606:B633" si="287">B605+1</f>
        <v>3</v>
      </c>
      <c r="C606" s="125" t="s">
        <v>402</v>
      </c>
      <c r="D606" s="125"/>
      <c r="E606" s="125"/>
      <c r="F606" s="137">
        <v>102</v>
      </c>
      <c r="G606" s="109" t="s">
        <v>695</v>
      </c>
      <c r="H606" s="65">
        <f t="shared" ref="H606:H633" si="288">H605</f>
        <v>23</v>
      </c>
      <c r="I606" s="65">
        <v>12</v>
      </c>
      <c r="J606" s="192">
        <v>16</v>
      </c>
      <c r="K606" s="192">
        <v>2110</v>
      </c>
      <c r="L606" s="193">
        <v>12</v>
      </c>
      <c r="M606" s="193"/>
      <c r="N606" s="194">
        <f t="shared" ref="N606" si="289">IF(J606=0,0,(K606-L606)/J606)</f>
        <v>131.125</v>
      </c>
      <c r="O606" s="192">
        <v>240</v>
      </c>
      <c r="P606" s="65">
        <f t="shared" ref="P606:R607" si="290">P605</f>
        <v>30</v>
      </c>
      <c r="Q606" s="65">
        <f t="shared" si="290"/>
        <v>1</v>
      </c>
      <c r="R606" s="65">
        <f t="shared" si="290"/>
        <v>56638</v>
      </c>
      <c r="S606" s="194">
        <f>AVERAGE(N604:N633)</f>
        <v>117.5777777777778</v>
      </c>
    </row>
    <row r="607" spans="1:19">
      <c r="A607" s="64">
        <f t="shared" si="286"/>
        <v>42856</v>
      </c>
      <c r="B607" s="65">
        <f t="shared" si="287"/>
        <v>4</v>
      </c>
      <c r="C607" s="125" t="s">
        <v>413</v>
      </c>
      <c r="D607" s="125"/>
      <c r="E607" s="125"/>
      <c r="F607" s="137">
        <v>100</v>
      </c>
      <c r="G607" s="111" t="s">
        <v>695</v>
      </c>
      <c r="H607" s="65">
        <f t="shared" si="288"/>
        <v>23</v>
      </c>
      <c r="I607" s="65">
        <v>17</v>
      </c>
      <c r="J607" s="192">
        <v>16</v>
      </c>
      <c r="K607" s="192">
        <v>2160</v>
      </c>
      <c r="L607" s="193">
        <v>42</v>
      </c>
      <c r="M607" s="193"/>
      <c r="N607" s="194">
        <f>IF(J607=0,0,(K607-L607)/J607)</f>
        <v>132.375</v>
      </c>
      <c r="O607" s="192">
        <v>426</v>
      </c>
      <c r="P607" s="65">
        <f t="shared" si="290"/>
        <v>30</v>
      </c>
      <c r="Q607" s="65">
        <f t="shared" si="290"/>
        <v>1</v>
      </c>
      <c r="R607" s="65">
        <f t="shared" si="290"/>
        <v>56638</v>
      </c>
      <c r="S607" s="66" t="s">
        <v>760</v>
      </c>
    </row>
    <row r="608" spans="1:19">
      <c r="A608" s="64">
        <f t="shared" si="286"/>
        <v>42856</v>
      </c>
      <c r="B608" s="65">
        <f t="shared" si="287"/>
        <v>5</v>
      </c>
      <c r="C608" s="125" t="s">
        <v>694</v>
      </c>
      <c r="D608" s="125"/>
      <c r="E608" s="125"/>
      <c r="F608" s="137">
        <v>98</v>
      </c>
      <c r="G608" s="109" t="s">
        <v>695</v>
      </c>
      <c r="H608" s="65">
        <f t="shared" si="288"/>
        <v>23</v>
      </c>
      <c r="I608" s="65">
        <v>20</v>
      </c>
      <c r="J608" s="192">
        <v>16</v>
      </c>
      <c r="K608" s="192">
        <v>2160</v>
      </c>
      <c r="L608" s="193">
        <v>8</v>
      </c>
      <c r="M608" s="193"/>
      <c r="N608" s="194">
        <f t="shared" ref="N608:N623" si="291">IF(J608=0,0,(K608-L608)/J608)</f>
        <v>134.5</v>
      </c>
      <c r="O608" s="192">
        <v>145</v>
      </c>
      <c r="P608" s="65">
        <f t="shared" ref="P608:R608" si="292">P607</f>
        <v>30</v>
      </c>
      <c r="Q608" s="65">
        <f t="shared" si="292"/>
        <v>1</v>
      </c>
      <c r="R608" s="65">
        <f t="shared" si="292"/>
        <v>56638</v>
      </c>
      <c r="S608" s="194">
        <f>AVERAGE(F604:F633)</f>
        <v>85.566666666666663</v>
      </c>
    </row>
    <row r="609" spans="1:19">
      <c r="A609" s="64">
        <f t="shared" si="286"/>
        <v>42856</v>
      </c>
      <c r="B609" s="65">
        <f t="shared" si="287"/>
        <v>6</v>
      </c>
      <c r="C609" s="174" t="s">
        <v>769</v>
      </c>
      <c r="D609" s="174"/>
      <c r="E609" s="174"/>
      <c r="F609" s="101">
        <v>96</v>
      </c>
      <c r="G609" s="98" t="s">
        <v>731</v>
      </c>
      <c r="H609" s="65">
        <f t="shared" si="288"/>
        <v>23</v>
      </c>
      <c r="I609" s="65">
        <v>1</v>
      </c>
      <c r="J609" s="192">
        <v>0</v>
      </c>
      <c r="K609" s="192">
        <v>0</v>
      </c>
      <c r="L609" s="193">
        <v>0</v>
      </c>
      <c r="M609" s="193"/>
      <c r="N609" s="194">
        <f t="shared" ref="N609" si="293">IF(J609=0,0,(K609-L609)/J609)</f>
        <v>0</v>
      </c>
      <c r="O609" s="192">
        <v>0</v>
      </c>
      <c r="P609" s="65">
        <f t="shared" ref="P609:R609" si="294">P608</f>
        <v>30</v>
      </c>
      <c r="Q609" s="65">
        <f t="shared" si="294"/>
        <v>1</v>
      </c>
      <c r="R609" s="65">
        <f t="shared" si="294"/>
        <v>56638</v>
      </c>
      <c r="S609" s="66" t="s">
        <v>763</v>
      </c>
    </row>
    <row r="610" spans="1:19">
      <c r="A610" s="64">
        <f t="shared" si="286"/>
        <v>42856</v>
      </c>
      <c r="B610" s="65">
        <f t="shared" si="287"/>
        <v>7</v>
      </c>
      <c r="C610" s="125" t="s">
        <v>770</v>
      </c>
      <c r="D610" s="125"/>
      <c r="E610" s="125"/>
      <c r="F610" s="137">
        <v>91</v>
      </c>
      <c r="G610" s="111" t="s">
        <v>762</v>
      </c>
      <c r="H610" s="65">
        <f t="shared" si="288"/>
        <v>23</v>
      </c>
      <c r="I610" s="65">
        <v>21</v>
      </c>
      <c r="J610" s="192">
        <v>16</v>
      </c>
      <c r="K610" s="192">
        <v>2100</v>
      </c>
      <c r="L610" s="193">
        <v>16</v>
      </c>
      <c r="M610" s="193"/>
      <c r="N610" s="194">
        <f t="shared" si="291"/>
        <v>130.25</v>
      </c>
      <c r="O610" s="192">
        <v>327</v>
      </c>
      <c r="P610" s="65">
        <f t="shared" ref="P610:R610" si="295">P609</f>
        <v>30</v>
      </c>
      <c r="Q610" s="65">
        <f t="shared" si="295"/>
        <v>1</v>
      </c>
      <c r="R610" s="65">
        <f t="shared" si="295"/>
        <v>56638</v>
      </c>
      <c r="S610" s="216">
        <f>S606*P604*16</f>
        <v>56437.333333333343</v>
      </c>
    </row>
    <row r="611" spans="1:19">
      <c r="A611" s="64">
        <f t="shared" si="286"/>
        <v>42856</v>
      </c>
      <c r="B611" s="65">
        <f t="shared" si="287"/>
        <v>8</v>
      </c>
      <c r="C611" s="66" t="s">
        <v>358</v>
      </c>
      <c r="D611" s="66"/>
      <c r="E611" s="66"/>
      <c r="F611" s="65">
        <v>91</v>
      </c>
      <c r="G611" s="66" t="s">
        <v>691</v>
      </c>
      <c r="H611" s="65">
        <f t="shared" si="288"/>
        <v>23</v>
      </c>
      <c r="I611" s="65">
        <v>13</v>
      </c>
      <c r="J611" s="192">
        <v>16</v>
      </c>
      <c r="K611" s="192">
        <v>2099</v>
      </c>
      <c r="L611" s="193">
        <v>5</v>
      </c>
      <c r="M611" s="193"/>
      <c r="N611" s="194">
        <f t="shared" ref="N611" si="296">IF(J611=0,0,(K611-L611)/J611)</f>
        <v>130.875</v>
      </c>
      <c r="O611" s="192">
        <v>176</v>
      </c>
      <c r="P611" s="65">
        <f t="shared" ref="P611:R611" si="297">P610</f>
        <v>30</v>
      </c>
      <c r="Q611" s="65">
        <f t="shared" si="297"/>
        <v>1</v>
      </c>
      <c r="R611" s="65">
        <f t="shared" si="297"/>
        <v>56638</v>
      </c>
      <c r="S611" s="66" t="s">
        <v>771</v>
      </c>
    </row>
    <row r="612" spans="1:19">
      <c r="A612" s="64">
        <f t="shared" si="286"/>
        <v>42856</v>
      </c>
      <c r="B612" s="65">
        <f t="shared" si="287"/>
        <v>9</v>
      </c>
      <c r="C612" s="66" t="s">
        <v>360</v>
      </c>
      <c r="D612" s="66"/>
      <c r="E612" s="66"/>
      <c r="F612" s="65">
        <v>91</v>
      </c>
      <c r="G612" s="66" t="s">
        <v>695</v>
      </c>
      <c r="H612" s="65">
        <f t="shared" si="288"/>
        <v>23</v>
      </c>
      <c r="I612" s="65">
        <v>13</v>
      </c>
      <c r="J612" s="192">
        <v>16</v>
      </c>
      <c r="K612" s="192">
        <v>2137</v>
      </c>
      <c r="L612" s="193">
        <v>41</v>
      </c>
      <c r="M612" s="193"/>
      <c r="N612" s="194">
        <f t="shared" si="291"/>
        <v>131</v>
      </c>
      <c r="O612" s="192">
        <v>341</v>
      </c>
      <c r="P612" s="65">
        <f t="shared" ref="P612:R612" si="298">P611</f>
        <v>30</v>
      </c>
      <c r="Q612" s="65">
        <f t="shared" si="298"/>
        <v>1</v>
      </c>
      <c r="R612" s="65">
        <f t="shared" si="298"/>
        <v>56638</v>
      </c>
      <c r="S612" s="194">
        <f>AVERAGE(I604:I633)</f>
        <v>10.466666666666667</v>
      </c>
    </row>
    <row r="613" spans="1:19">
      <c r="A613" s="64">
        <f t="shared" si="286"/>
        <v>42856</v>
      </c>
      <c r="B613" s="65">
        <f t="shared" si="287"/>
        <v>10</v>
      </c>
      <c r="C613" s="66" t="s">
        <v>405</v>
      </c>
      <c r="D613" s="66"/>
      <c r="E613" s="66"/>
      <c r="F613" s="65">
        <v>91</v>
      </c>
      <c r="G613" s="66" t="s">
        <v>670</v>
      </c>
      <c r="H613" s="65">
        <f t="shared" si="288"/>
        <v>23</v>
      </c>
      <c r="I613" s="65">
        <v>3</v>
      </c>
      <c r="J613" s="192">
        <v>16</v>
      </c>
      <c r="K613" s="192">
        <v>2160</v>
      </c>
      <c r="L613" s="193">
        <v>51</v>
      </c>
      <c r="M613" s="193"/>
      <c r="N613" s="194">
        <f t="shared" si="291"/>
        <v>131.8125</v>
      </c>
      <c r="O613" s="192">
        <v>240</v>
      </c>
      <c r="P613" s="65">
        <f t="shared" ref="P613:R613" si="299">P612</f>
        <v>30</v>
      </c>
      <c r="Q613" s="65">
        <f t="shared" si="299"/>
        <v>1</v>
      </c>
      <c r="R613" s="65">
        <f t="shared" si="299"/>
        <v>56638</v>
      </c>
      <c r="S613" s="66"/>
    </row>
    <row r="614" spans="1:19">
      <c r="A614" s="64">
        <f t="shared" si="286"/>
        <v>42856</v>
      </c>
      <c r="B614" s="65">
        <f t="shared" si="287"/>
        <v>11</v>
      </c>
      <c r="C614" s="95" t="s">
        <v>772</v>
      </c>
      <c r="D614" s="95"/>
      <c r="E614" s="95"/>
      <c r="F614" s="175">
        <v>88</v>
      </c>
      <c r="G614" s="165" t="s">
        <v>691</v>
      </c>
      <c r="H614" s="65">
        <f t="shared" si="288"/>
        <v>23</v>
      </c>
      <c r="I614" s="65">
        <v>1</v>
      </c>
      <c r="J614" s="192">
        <v>15</v>
      </c>
      <c r="K614" s="192">
        <v>1978</v>
      </c>
      <c r="L614" s="193">
        <v>0</v>
      </c>
      <c r="M614" s="193"/>
      <c r="N614" s="194">
        <f t="shared" ref="N614" si="300">IF(J614=0,0,(K614-L614)/J614)</f>
        <v>131.86666666666667</v>
      </c>
      <c r="O614" s="192">
        <v>200</v>
      </c>
      <c r="P614" s="65">
        <f t="shared" ref="P614:R614" si="301">P613</f>
        <v>30</v>
      </c>
      <c r="Q614" s="65">
        <f t="shared" si="301"/>
        <v>1</v>
      </c>
      <c r="R614" s="65">
        <f t="shared" si="301"/>
        <v>56638</v>
      </c>
      <c r="S614" s="66"/>
    </row>
    <row r="615" spans="1:19">
      <c r="A615" s="64">
        <f t="shared" si="286"/>
        <v>42856</v>
      </c>
      <c r="B615" s="65">
        <f t="shared" si="287"/>
        <v>12</v>
      </c>
      <c r="C615" s="66" t="s">
        <v>444</v>
      </c>
      <c r="D615" s="66"/>
      <c r="E615" s="66"/>
      <c r="F615" s="65">
        <v>88</v>
      </c>
      <c r="G615" s="66" t="s">
        <v>670</v>
      </c>
      <c r="H615" s="65">
        <f t="shared" si="288"/>
        <v>23</v>
      </c>
      <c r="I615" s="65">
        <v>21</v>
      </c>
      <c r="J615" s="192">
        <v>16</v>
      </c>
      <c r="K615" s="192">
        <v>2160</v>
      </c>
      <c r="L615" s="193">
        <v>99</v>
      </c>
      <c r="M615" s="193"/>
      <c r="N615" s="194">
        <f t="shared" si="291"/>
        <v>128.8125</v>
      </c>
      <c r="O615" s="192">
        <v>781</v>
      </c>
      <c r="P615" s="65">
        <f t="shared" ref="P615:R615" si="302">P614</f>
        <v>30</v>
      </c>
      <c r="Q615" s="65">
        <f t="shared" si="302"/>
        <v>1</v>
      </c>
      <c r="R615" s="65">
        <f t="shared" si="302"/>
        <v>56638</v>
      </c>
      <c r="S615" s="66"/>
    </row>
    <row r="616" spans="1:19">
      <c r="A616" s="64">
        <f t="shared" si="286"/>
        <v>42856</v>
      </c>
      <c r="B616" s="65">
        <f t="shared" si="287"/>
        <v>13</v>
      </c>
      <c r="C616" s="66" t="s">
        <v>764</v>
      </c>
      <c r="D616" s="66"/>
      <c r="E616" s="66"/>
      <c r="F616" s="65">
        <v>87</v>
      </c>
      <c r="G616" s="66" t="s">
        <v>691</v>
      </c>
      <c r="H616" s="65">
        <f t="shared" si="288"/>
        <v>23</v>
      </c>
      <c r="I616" s="65">
        <v>5</v>
      </c>
      <c r="J616" s="192">
        <v>16</v>
      </c>
      <c r="K616" s="192">
        <v>2117</v>
      </c>
      <c r="L616" s="193">
        <v>117</v>
      </c>
      <c r="M616" s="193"/>
      <c r="N616" s="194">
        <f t="shared" si="291"/>
        <v>125</v>
      </c>
      <c r="O616" s="192">
        <v>91</v>
      </c>
      <c r="P616" s="65">
        <f t="shared" ref="P616:R616" si="303">P615</f>
        <v>30</v>
      </c>
      <c r="Q616" s="65">
        <f t="shared" si="303"/>
        <v>1</v>
      </c>
      <c r="R616" s="65">
        <f t="shared" si="303"/>
        <v>56638</v>
      </c>
      <c r="S616" s="66"/>
    </row>
    <row r="617" spans="1:19">
      <c r="A617" s="64">
        <f t="shared" si="286"/>
        <v>42856</v>
      </c>
      <c r="B617" s="65">
        <f t="shared" si="287"/>
        <v>14</v>
      </c>
      <c r="C617" s="66" t="s">
        <v>773</v>
      </c>
      <c r="D617" s="66"/>
      <c r="E617" s="66"/>
      <c r="F617" s="65">
        <v>85</v>
      </c>
      <c r="G617" s="66" t="s">
        <v>691</v>
      </c>
      <c r="H617" s="65">
        <f t="shared" si="288"/>
        <v>23</v>
      </c>
      <c r="I617" s="65">
        <v>2</v>
      </c>
      <c r="J617" s="192">
        <v>16</v>
      </c>
      <c r="K617" s="192">
        <v>2160</v>
      </c>
      <c r="L617" s="193">
        <v>124</v>
      </c>
      <c r="M617" s="193"/>
      <c r="N617" s="194">
        <f>IF(J617=0,0,(K617-L617)/J617)</f>
        <v>127.25</v>
      </c>
      <c r="O617" s="192">
        <v>99</v>
      </c>
      <c r="P617" s="65">
        <f t="shared" ref="P617:R617" si="304">P616</f>
        <v>30</v>
      </c>
      <c r="Q617" s="65">
        <f t="shared" si="304"/>
        <v>1</v>
      </c>
      <c r="R617" s="65">
        <f t="shared" si="304"/>
        <v>56638</v>
      </c>
      <c r="S617" s="66"/>
    </row>
    <row r="618" spans="1:19">
      <c r="A618" s="64">
        <f t="shared" si="286"/>
        <v>42856</v>
      </c>
      <c r="B618" s="65">
        <f t="shared" si="287"/>
        <v>15</v>
      </c>
      <c r="C618" s="128" t="s">
        <v>774</v>
      </c>
      <c r="D618" s="128"/>
      <c r="E618" s="128"/>
      <c r="F618" s="138">
        <v>84</v>
      </c>
      <c r="G618" s="128" t="s">
        <v>675</v>
      </c>
      <c r="H618" s="65">
        <f t="shared" si="288"/>
        <v>23</v>
      </c>
      <c r="I618" s="65">
        <v>22</v>
      </c>
      <c r="J618" s="192">
        <v>0</v>
      </c>
      <c r="K618" s="192">
        <v>0</v>
      </c>
      <c r="L618" s="193">
        <v>0</v>
      </c>
      <c r="M618" s="193"/>
      <c r="N618" s="194">
        <f t="shared" si="291"/>
        <v>0</v>
      </c>
      <c r="O618" s="192">
        <v>0</v>
      </c>
      <c r="P618" s="65">
        <f t="shared" ref="P618:R618" si="305">P617</f>
        <v>30</v>
      </c>
      <c r="Q618" s="65">
        <f t="shared" si="305"/>
        <v>1</v>
      </c>
      <c r="R618" s="65">
        <f t="shared" si="305"/>
        <v>56638</v>
      </c>
      <c r="S618" s="66" t="s">
        <v>775</v>
      </c>
    </row>
    <row r="619" spans="1:19">
      <c r="A619" s="64">
        <f t="shared" si="286"/>
        <v>42856</v>
      </c>
      <c r="B619" s="65">
        <f t="shared" si="287"/>
        <v>16</v>
      </c>
      <c r="C619" s="66" t="s">
        <v>443</v>
      </c>
      <c r="D619" s="66"/>
      <c r="E619" s="66"/>
      <c r="F619" s="65">
        <v>85</v>
      </c>
      <c r="G619" s="66" t="s">
        <v>670</v>
      </c>
      <c r="H619" s="65">
        <f t="shared" si="288"/>
        <v>23</v>
      </c>
      <c r="I619" s="65">
        <v>12</v>
      </c>
      <c r="J619" s="192">
        <v>16</v>
      </c>
      <c r="K619" s="192">
        <v>2105</v>
      </c>
      <c r="L619" s="193">
        <v>35</v>
      </c>
      <c r="M619" s="193"/>
      <c r="N619" s="194">
        <f t="shared" si="291"/>
        <v>129.375</v>
      </c>
      <c r="O619" s="192">
        <v>145</v>
      </c>
      <c r="P619" s="65">
        <f t="shared" ref="P619:R619" si="306">P618</f>
        <v>30</v>
      </c>
      <c r="Q619" s="65">
        <f t="shared" si="306"/>
        <v>1</v>
      </c>
      <c r="R619" s="65">
        <f t="shared" si="306"/>
        <v>56638</v>
      </c>
      <c r="S619" s="66"/>
    </row>
    <row r="620" spans="1:19">
      <c r="A620" s="64">
        <f t="shared" si="286"/>
        <v>42856</v>
      </c>
      <c r="B620" s="65">
        <f t="shared" si="287"/>
        <v>17</v>
      </c>
      <c r="C620" s="66" t="s">
        <v>31</v>
      </c>
      <c r="D620" s="66"/>
      <c r="E620" s="66"/>
      <c r="F620" s="65">
        <v>83</v>
      </c>
      <c r="G620" s="66" t="s">
        <v>695</v>
      </c>
      <c r="H620" s="65">
        <f t="shared" si="288"/>
        <v>23</v>
      </c>
      <c r="I620" s="65">
        <v>20</v>
      </c>
      <c r="J620" s="195">
        <v>16</v>
      </c>
      <c r="K620" s="195">
        <v>2132</v>
      </c>
      <c r="L620" s="193">
        <v>49</v>
      </c>
      <c r="M620" s="193"/>
      <c r="N620" s="194">
        <f t="shared" si="291"/>
        <v>130.1875</v>
      </c>
      <c r="O620" s="195">
        <v>334</v>
      </c>
      <c r="P620" s="65">
        <f t="shared" ref="P620:R620" si="307">P619</f>
        <v>30</v>
      </c>
      <c r="Q620" s="65">
        <f t="shared" si="307"/>
        <v>1</v>
      </c>
      <c r="R620" s="65">
        <f t="shared" si="307"/>
        <v>56638</v>
      </c>
      <c r="S620" s="66"/>
    </row>
    <row r="621" spans="1:19">
      <c r="A621" s="64">
        <f t="shared" si="286"/>
        <v>42856</v>
      </c>
      <c r="B621" s="65">
        <f t="shared" si="287"/>
        <v>18</v>
      </c>
      <c r="C621" s="66" t="s">
        <v>776</v>
      </c>
      <c r="D621" s="66"/>
      <c r="E621" s="66"/>
      <c r="F621" s="65">
        <v>82</v>
      </c>
      <c r="G621" s="66" t="s">
        <v>695</v>
      </c>
      <c r="H621" s="65">
        <f t="shared" si="288"/>
        <v>23</v>
      </c>
      <c r="I621" s="65">
        <v>4</v>
      </c>
      <c r="J621" s="195">
        <v>16</v>
      </c>
      <c r="K621" s="195">
        <v>2122</v>
      </c>
      <c r="L621" s="193">
        <v>9</v>
      </c>
      <c r="M621" s="193"/>
      <c r="N621" s="194">
        <f t="shared" si="291"/>
        <v>132.0625</v>
      </c>
      <c r="O621" s="195">
        <v>559</v>
      </c>
      <c r="P621" s="65">
        <f t="shared" ref="P621:R621" si="308">P620</f>
        <v>30</v>
      </c>
      <c r="Q621" s="65">
        <f t="shared" si="308"/>
        <v>1</v>
      </c>
      <c r="R621" s="65">
        <f t="shared" si="308"/>
        <v>56638</v>
      </c>
      <c r="S621" s="66"/>
    </row>
    <row r="622" spans="1:19">
      <c r="A622" s="64">
        <f t="shared" si="286"/>
        <v>42856</v>
      </c>
      <c r="B622" s="65">
        <f t="shared" si="287"/>
        <v>19</v>
      </c>
      <c r="C622" s="174" t="s">
        <v>412</v>
      </c>
      <c r="D622" s="174"/>
      <c r="E622" s="174"/>
      <c r="F622" s="101">
        <v>80</v>
      </c>
      <c r="G622" s="98" t="s">
        <v>705</v>
      </c>
      <c r="H622" s="65">
        <f t="shared" si="288"/>
        <v>23</v>
      </c>
      <c r="I622" s="65">
        <v>1</v>
      </c>
      <c r="J622" s="192">
        <v>0</v>
      </c>
      <c r="K622" s="192">
        <v>0</v>
      </c>
      <c r="L622" s="193">
        <v>3</v>
      </c>
      <c r="M622" s="193"/>
      <c r="N622" s="194">
        <f t="shared" ref="N622" si="309">IF(J622=0,0,(K622-L622)/J622)</f>
        <v>0</v>
      </c>
      <c r="O622" s="192">
        <v>0</v>
      </c>
      <c r="P622" s="65">
        <f t="shared" ref="P622:R622" si="310">P621</f>
        <v>30</v>
      </c>
      <c r="Q622" s="65">
        <f t="shared" si="310"/>
        <v>1</v>
      </c>
      <c r="R622" s="65">
        <f t="shared" si="310"/>
        <v>56638</v>
      </c>
      <c r="S622" s="66" t="s">
        <v>743</v>
      </c>
    </row>
    <row r="623" spans="1:19">
      <c r="A623" s="64">
        <f t="shared" si="286"/>
        <v>42856</v>
      </c>
      <c r="B623" s="65">
        <f t="shared" si="287"/>
        <v>20</v>
      </c>
      <c r="C623" s="128" t="s">
        <v>396</v>
      </c>
      <c r="D623" s="128"/>
      <c r="E623" s="128"/>
      <c r="F623" s="138">
        <v>79</v>
      </c>
      <c r="G623" s="128" t="s">
        <v>343</v>
      </c>
      <c r="H623" s="65">
        <f t="shared" si="288"/>
        <v>23</v>
      </c>
      <c r="I623" s="65">
        <v>6</v>
      </c>
      <c r="J623" s="192">
        <v>15</v>
      </c>
      <c r="K623" s="192">
        <v>1978</v>
      </c>
      <c r="L623" s="193">
        <v>16</v>
      </c>
      <c r="M623" s="193"/>
      <c r="N623" s="194">
        <f t="shared" si="291"/>
        <v>130.80000000000001</v>
      </c>
      <c r="O623" s="192">
        <v>86</v>
      </c>
      <c r="P623" s="65">
        <f t="shared" ref="P623:R623" si="311">P622</f>
        <v>30</v>
      </c>
      <c r="Q623" s="65">
        <f t="shared" si="311"/>
        <v>1</v>
      </c>
      <c r="R623" s="65">
        <f t="shared" si="311"/>
        <v>56638</v>
      </c>
      <c r="S623" s="66" t="s">
        <v>777</v>
      </c>
    </row>
    <row r="624" spans="1:19">
      <c r="A624" s="64">
        <f t="shared" si="286"/>
        <v>42856</v>
      </c>
      <c r="B624" s="65">
        <f t="shared" si="287"/>
        <v>21</v>
      </c>
      <c r="C624" s="66" t="s">
        <v>371</v>
      </c>
      <c r="D624" s="66"/>
      <c r="E624" s="66"/>
      <c r="F624" s="65">
        <v>79</v>
      </c>
      <c r="G624" s="66" t="s">
        <v>343</v>
      </c>
      <c r="H624" s="65">
        <f t="shared" si="288"/>
        <v>23</v>
      </c>
      <c r="I624" s="65">
        <v>4</v>
      </c>
      <c r="J624" s="192">
        <v>15</v>
      </c>
      <c r="K624" s="192">
        <v>1972</v>
      </c>
      <c r="L624" s="193">
        <v>16</v>
      </c>
      <c r="M624" s="193"/>
      <c r="N624" s="194">
        <f>IF(J624=0,0,(K624-L624)/J624)</f>
        <v>130.4</v>
      </c>
      <c r="O624" s="192">
        <v>73</v>
      </c>
      <c r="P624" s="65">
        <f t="shared" ref="P624:R624" si="312">P623</f>
        <v>30</v>
      </c>
      <c r="Q624" s="65">
        <f t="shared" si="312"/>
        <v>1</v>
      </c>
      <c r="R624" s="65">
        <f t="shared" si="312"/>
        <v>56638</v>
      </c>
      <c r="S624" s="66"/>
    </row>
    <row r="625" spans="1:19">
      <c r="A625" s="64">
        <f t="shared" si="286"/>
        <v>42856</v>
      </c>
      <c r="B625" s="65">
        <f t="shared" si="287"/>
        <v>22</v>
      </c>
      <c r="C625" s="66" t="s">
        <v>441</v>
      </c>
      <c r="D625" s="66"/>
      <c r="E625" s="66"/>
      <c r="F625" s="65">
        <v>76</v>
      </c>
      <c r="G625" s="66" t="s">
        <v>686</v>
      </c>
      <c r="H625" s="65">
        <f t="shared" si="288"/>
        <v>23</v>
      </c>
      <c r="I625" s="65">
        <v>7</v>
      </c>
      <c r="J625" s="192">
        <v>16</v>
      </c>
      <c r="K625" s="192">
        <v>2101</v>
      </c>
      <c r="L625" s="193">
        <v>0</v>
      </c>
      <c r="M625" s="193"/>
      <c r="N625" s="194">
        <f t="shared" ref="N625" si="313">IF(J625=0,0,(K625-L625)/J625)</f>
        <v>131.3125</v>
      </c>
      <c r="O625" s="192">
        <v>51</v>
      </c>
      <c r="P625" s="65">
        <f t="shared" ref="P625:R625" si="314">P624</f>
        <v>30</v>
      </c>
      <c r="Q625" s="65">
        <f t="shared" si="314"/>
        <v>1</v>
      </c>
      <c r="R625" s="65">
        <f t="shared" si="314"/>
        <v>56638</v>
      </c>
      <c r="S625" s="66"/>
    </row>
    <row r="626" spans="1:19">
      <c r="A626" s="64">
        <f t="shared" si="286"/>
        <v>42856</v>
      </c>
      <c r="B626" s="65">
        <f t="shared" si="287"/>
        <v>23</v>
      </c>
      <c r="C626" s="125" t="s">
        <v>381</v>
      </c>
      <c r="D626" s="125"/>
      <c r="E626" s="125"/>
      <c r="F626" s="137">
        <v>77</v>
      </c>
      <c r="G626" s="109" t="s">
        <v>343</v>
      </c>
      <c r="H626" s="65">
        <f t="shared" si="288"/>
        <v>23</v>
      </c>
      <c r="I626" s="65">
        <v>7</v>
      </c>
      <c r="J626" s="192">
        <v>16</v>
      </c>
      <c r="K626" s="192">
        <v>2115</v>
      </c>
      <c r="L626" s="193">
        <v>36</v>
      </c>
      <c r="M626" s="193"/>
      <c r="N626" s="194">
        <f>IF(J626=0,0,(K626-L626)/J626)</f>
        <v>129.9375</v>
      </c>
      <c r="O626" s="192">
        <v>177</v>
      </c>
      <c r="P626" s="65">
        <f t="shared" ref="P626:R626" si="315">P625</f>
        <v>30</v>
      </c>
      <c r="Q626" s="65">
        <f t="shared" si="315"/>
        <v>1</v>
      </c>
      <c r="R626" s="65">
        <f t="shared" si="315"/>
        <v>56638</v>
      </c>
      <c r="S626" s="66"/>
    </row>
    <row r="627" spans="1:19">
      <c r="A627" s="64">
        <f t="shared" si="286"/>
        <v>42856</v>
      </c>
      <c r="B627" s="65">
        <f t="shared" si="287"/>
        <v>24</v>
      </c>
      <c r="C627" s="125" t="s">
        <v>383</v>
      </c>
      <c r="D627" s="125"/>
      <c r="E627" s="125"/>
      <c r="F627" s="137">
        <v>73</v>
      </c>
      <c r="G627" s="109" t="s">
        <v>670</v>
      </c>
      <c r="H627" s="65">
        <f t="shared" si="288"/>
        <v>23</v>
      </c>
      <c r="I627" s="65">
        <v>7</v>
      </c>
      <c r="J627" s="192">
        <v>16</v>
      </c>
      <c r="K627" s="192">
        <v>2114</v>
      </c>
      <c r="L627" s="193">
        <v>7</v>
      </c>
      <c r="M627" s="193"/>
      <c r="N627" s="194">
        <f t="shared" ref="N627:N628" si="316">IF(J627=0,0,(K627-L627)/J627)</f>
        <v>131.6875</v>
      </c>
      <c r="O627" s="192">
        <v>209</v>
      </c>
      <c r="P627" s="65">
        <f t="shared" ref="P627:R627" si="317">P626</f>
        <v>30</v>
      </c>
      <c r="Q627" s="65">
        <f t="shared" si="317"/>
        <v>1</v>
      </c>
      <c r="R627" s="65">
        <f t="shared" si="317"/>
        <v>56638</v>
      </c>
      <c r="S627" s="66"/>
    </row>
    <row r="628" spans="1:19">
      <c r="A628" s="64">
        <f t="shared" si="286"/>
        <v>42856</v>
      </c>
      <c r="B628" s="65">
        <f t="shared" si="287"/>
        <v>25</v>
      </c>
      <c r="C628" s="125" t="s">
        <v>408</v>
      </c>
      <c r="D628" s="125"/>
      <c r="E628" s="125"/>
      <c r="F628" s="137">
        <v>73</v>
      </c>
      <c r="G628" s="109" t="s">
        <v>686</v>
      </c>
      <c r="H628" s="65">
        <f t="shared" si="288"/>
        <v>23</v>
      </c>
      <c r="I628" s="65">
        <v>9</v>
      </c>
      <c r="J628" s="192">
        <v>15</v>
      </c>
      <c r="K628" s="192">
        <v>1978</v>
      </c>
      <c r="L628" s="193">
        <v>0</v>
      </c>
      <c r="M628" s="193"/>
      <c r="N628" s="194">
        <f t="shared" si="316"/>
        <v>131.86666666666667</v>
      </c>
      <c r="O628" s="192">
        <v>53</v>
      </c>
      <c r="P628" s="65">
        <f t="shared" ref="P628:R628" si="318">P627</f>
        <v>30</v>
      </c>
      <c r="Q628" s="65">
        <f t="shared" si="318"/>
        <v>1</v>
      </c>
      <c r="R628" s="65">
        <f t="shared" si="318"/>
        <v>56638</v>
      </c>
      <c r="S628" s="66"/>
    </row>
    <row r="629" spans="1:19">
      <c r="A629" s="64">
        <f t="shared" si="286"/>
        <v>42856</v>
      </c>
      <c r="B629" s="65">
        <f t="shared" si="287"/>
        <v>26</v>
      </c>
      <c r="C629" s="125" t="s">
        <v>391</v>
      </c>
      <c r="D629" s="125"/>
      <c r="E629" s="125"/>
      <c r="F629" s="137">
        <v>72</v>
      </c>
      <c r="G629" s="109" t="s">
        <v>675</v>
      </c>
      <c r="H629" s="65">
        <f t="shared" si="288"/>
        <v>23</v>
      </c>
      <c r="I629" s="65">
        <v>6</v>
      </c>
      <c r="J629" s="192">
        <v>15</v>
      </c>
      <c r="K629" s="192">
        <v>2001</v>
      </c>
      <c r="L629" s="193">
        <v>0</v>
      </c>
      <c r="M629" s="193"/>
      <c r="N629" s="194">
        <f>IF(J629=0,0,(K629-L629)/J629)</f>
        <v>133.4</v>
      </c>
      <c r="O629" s="192">
        <v>14</v>
      </c>
      <c r="P629" s="65">
        <f t="shared" ref="P629:R629" si="319">P628</f>
        <v>30</v>
      </c>
      <c r="Q629" s="65">
        <f t="shared" si="319"/>
        <v>1</v>
      </c>
      <c r="R629" s="65">
        <f t="shared" si="319"/>
        <v>56638</v>
      </c>
      <c r="S629" s="66"/>
    </row>
    <row r="630" spans="1:19">
      <c r="A630" s="64">
        <f t="shared" si="286"/>
        <v>42856</v>
      </c>
      <c r="B630" s="65">
        <f t="shared" si="287"/>
        <v>27</v>
      </c>
      <c r="C630" s="125" t="s">
        <v>445</v>
      </c>
      <c r="D630" s="125"/>
      <c r="E630" s="125"/>
      <c r="F630" s="137">
        <v>72</v>
      </c>
      <c r="G630" s="109" t="s">
        <v>343</v>
      </c>
      <c r="H630" s="65">
        <f t="shared" si="288"/>
        <v>23</v>
      </c>
      <c r="I630" s="65">
        <v>23</v>
      </c>
      <c r="J630" s="192">
        <v>16</v>
      </c>
      <c r="K630" s="192">
        <v>2080</v>
      </c>
      <c r="L630" s="193">
        <v>4</v>
      </c>
      <c r="M630" s="193"/>
      <c r="N630" s="194">
        <f>IF(J630=0,0,(K630-L630)/J630)</f>
        <v>129.75</v>
      </c>
      <c r="O630" s="192">
        <v>70</v>
      </c>
      <c r="P630" s="65">
        <f t="shared" ref="P630:R630" si="320">P629</f>
        <v>30</v>
      </c>
      <c r="Q630" s="65">
        <f t="shared" si="320"/>
        <v>1</v>
      </c>
      <c r="R630" s="65">
        <f t="shared" si="320"/>
        <v>56638</v>
      </c>
      <c r="S630" s="66"/>
    </row>
    <row r="631" spans="1:19">
      <c r="A631" s="64">
        <f t="shared" si="286"/>
        <v>42856</v>
      </c>
      <c r="B631" s="65">
        <f t="shared" si="287"/>
        <v>28</v>
      </c>
      <c r="C631" s="214" t="s">
        <v>754</v>
      </c>
      <c r="D631" s="214"/>
      <c r="E631" s="214"/>
      <c r="F631" s="138">
        <v>70</v>
      </c>
      <c r="G631" s="128" t="s">
        <v>686</v>
      </c>
      <c r="H631" s="65">
        <f t="shared" si="288"/>
        <v>23</v>
      </c>
      <c r="I631" s="65">
        <v>5</v>
      </c>
      <c r="J631" s="192">
        <v>16</v>
      </c>
      <c r="K631" s="192">
        <v>2069</v>
      </c>
      <c r="L631" s="193">
        <v>7</v>
      </c>
      <c r="M631" s="193"/>
      <c r="N631" s="194">
        <f>IF(J631=0,0,(K631-L631)/J631)</f>
        <v>128.875</v>
      </c>
      <c r="O631" s="192">
        <v>168</v>
      </c>
      <c r="P631" s="65">
        <f t="shared" ref="P631:R631" si="321">P630</f>
        <v>30</v>
      </c>
      <c r="Q631" s="65">
        <f t="shared" si="321"/>
        <v>1</v>
      </c>
      <c r="R631" s="65">
        <f t="shared" si="321"/>
        <v>56638</v>
      </c>
      <c r="S631" s="66" t="s">
        <v>778</v>
      </c>
    </row>
    <row r="632" spans="1:19">
      <c r="A632" s="64">
        <f t="shared" si="286"/>
        <v>42856</v>
      </c>
      <c r="B632" s="65">
        <f t="shared" si="287"/>
        <v>29</v>
      </c>
      <c r="C632" s="66" t="s">
        <v>414</v>
      </c>
      <c r="D632" s="66"/>
      <c r="E632" s="66"/>
      <c r="F632" s="65">
        <v>68</v>
      </c>
      <c r="G632" s="66" t="s">
        <v>675</v>
      </c>
      <c r="H632" s="65">
        <f t="shared" si="288"/>
        <v>23</v>
      </c>
      <c r="I632" s="65">
        <v>22</v>
      </c>
      <c r="J632" s="192">
        <v>16</v>
      </c>
      <c r="K632" s="192">
        <v>2125</v>
      </c>
      <c r="L632" s="193">
        <v>42</v>
      </c>
      <c r="M632" s="193"/>
      <c r="N632" s="194">
        <f t="shared" ref="N632:N633" si="322">IF(J632=0,0,(K632-L632)/J632)</f>
        <v>130.1875</v>
      </c>
      <c r="O632" s="192">
        <v>152</v>
      </c>
      <c r="P632" s="65">
        <f t="shared" ref="P632:R632" si="323">P631</f>
        <v>30</v>
      </c>
      <c r="Q632" s="65">
        <f t="shared" si="323"/>
        <v>1</v>
      </c>
      <c r="R632" s="65">
        <f t="shared" si="323"/>
        <v>56638</v>
      </c>
      <c r="S632" s="66"/>
    </row>
    <row r="633" spans="1:19" ht="17.25" thickBot="1">
      <c r="A633" s="69">
        <f t="shared" si="286"/>
        <v>42856</v>
      </c>
      <c r="B633" s="70">
        <f t="shared" si="287"/>
        <v>30</v>
      </c>
      <c r="C633" s="209" t="s">
        <v>442</v>
      </c>
      <c r="D633" s="209"/>
      <c r="E633" s="209"/>
      <c r="F633" s="176">
        <v>60</v>
      </c>
      <c r="G633" s="210" t="s">
        <v>695</v>
      </c>
      <c r="H633" s="70">
        <f t="shared" si="288"/>
        <v>23</v>
      </c>
      <c r="I633" s="70">
        <v>6</v>
      </c>
      <c r="J633" s="198">
        <v>16</v>
      </c>
      <c r="K633" s="198">
        <v>2099</v>
      </c>
      <c r="L633" s="199">
        <v>27</v>
      </c>
      <c r="M633" s="199"/>
      <c r="N633" s="200">
        <f t="shared" si="322"/>
        <v>129.5</v>
      </c>
      <c r="O633" s="198">
        <v>126</v>
      </c>
      <c r="P633" s="70">
        <f t="shared" ref="P633:R633" si="324">P632</f>
        <v>30</v>
      </c>
      <c r="Q633" s="70">
        <f t="shared" si="324"/>
        <v>1</v>
      </c>
      <c r="R633" s="70">
        <f t="shared" si="324"/>
        <v>56638</v>
      </c>
      <c r="S633" s="75"/>
    </row>
    <row r="634" spans="1:19" ht="17.25" thickTop="1">
      <c r="A634" s="140">
        <f>A633+7</f>
        <v>42863</v>
      </c>
      <c r="B634" s="141">
        <v>1</v>
      </c>
      <c r="C634" s="142" t="s">
        <v>779</v>
      </c>
      <c r="D634" s="142"/>
      <c r="E634" s="142"/>
      <c r="F634" s="141">
        <v>129</v>
      </c>
      <c r="G634" s="142" t="s">
        <v>670</v>
      </c>
      <c r="H634" s="141">
        <f>H633+1</f>
        <v>24</v>
      </c>
      <c r="I634" s="141">
        <v>3</v>
      </c>
      <c r="J634" s="183">
        <v>16</v>
      </c>
      <c r="K634" s="183">
        <v>2149</v>
      </c>
      <c r="L634" s="184">
        <v>25</v>
      </c>
      <c r="M634" s="184"/>
      <c r="N634" s="185">
        <f>IF(J634=0,0,(K634-L634)/J634)</f>
        <v>132.75</v>
      </c>
      <c r="O634" s="183">
        <v>793</v>
      </c>
      <c r="P634" s="141">
        <f>COUNTA(C634:C661)</f>
        <v>28</v>
      </c>
      <c r="Q634" s="141">
        <v>1</v>
      </c>
      <c r="R634" s="141">
        <f>SUM(K634:K661)</f>
        <v>56530</v>
      </c>
      <c r="S634" s="201">
        <f>SUM(L634:L661)</f>
        <v>972</v>
      </c>
    </row>
    <row r="635" spans="1:19">
      <c r="A635" s="140">
        <f>A634</f>
        <v>42863</v>
      </c>
      <c r="B635" s="141">
        <f>B634+1</f>
        <v>2</v>
      </c>
      <c r="C635" s="142" t="s">
        <v>29</v>
      </c>
      <c r="D635" s="142"/>
      <c r="E635" s="142"/>
      <c r="F635" s="141">
        <v>119</v>
      </c>
      <c r="G635" s="142" t="s">
        <v>670</v>
      </c>
      <c r="H635" s="141">
        <f>H634</f>
        <v>24</v>
      </c>
      <c r="I635" s="141">
        <v>23</v>
      </c>
      <c r="J635" s="183">
        <v>16</v>
      </c>
      <c r="K635" s="183">
        <v>2158</v>
      </c>
      <c r="L635" s="184">
        <v>44</v>
      </c>
      <c r="M635" s="184"/>
      <c r="N635" s="185">
        <f>IF(J635=0,0,(K635-L635)/J635)</f>
        <v>132.125</v>
      </c>
      <c r="O635" s="183">
        <v>339</v>
      </c>
      <c r="P635" s="141">
        <f>P634</f>
        <v>28</v>
      </c>
      <c r="Q635" s="141">
        <f>Q634</f>
        <v>1</v>
      </c>
      <c r="R635" s="141">
        <f>R634</f>
        <v>56530</v>
      </c>
      <c r="S635" s="142" t="s">
        <v>751</v>
      </c>
    </row>
    <row r="636" spans="1:19">
      <c r="A636" s="140">
        <f t="shared" ref="A636:A661" si="325">A635</f>
        <v>42863</v>
      </c>
      <c r="B636" s="141">
        <f t="shared" ref="B636:B661" si="326">B635+1</f>
        <v>3</v>
      </c>
      <c r="C636" s="144" t="s">
        <v>402</v>
      </c>
      <c r="D636" s="144"/>
      <c r="E636" s="144"/>
      <c r="F636" s="148">
        <v>103</v>
      </c>
      <c r="G636" s="149" t="s">
        <v>670</v>
      </c>
      <c r="H636" s="141">
        <f t="shared" ref="H636:H661" si="327">H635</f>
        <v>24</v>
      </c>
      <c r="I636" s="141">
        <v>13</v>
      </c>
      <c r="J636" s="183">
        <v>16</v>
      </c>
      <c r="K636" s="183">
        <v>2116</v>
      </c>
      <c r="L636" s="184">
        <v>42</v>
      </c>
      <c r="M636" s="184"/>
      <c r="N636" s="185">
        <f t="shared" ref="N636" si="328">IF(J636=0,0,(K636-L636)/J636)</f>
        <v>129.625</v>
      </c>
      <c r="O636" s="183">
        <v>214</v>
      </c>
      <c r="P636" s="141">
        <f t="shared" ref="P636:R636" si="329">P635</f>
        <v>28</v>
      </c>
      <c r="Q636" s="141">
        <f t="shared" si="329"/>
        <v>1</v>
      </c>
      <c r="R636" s="141">
        <f t="shared" si="329"/>
        <v>56530</v>
      </c>
      <c r="S636" s="185">
        <f>AVERAGE(N634:N661)</f>
        <v>130.72204506802723</v>
      </c>
    </row>
    <row r="637" spans="1:19">
      <c r="A637" s="140">
        <f t="shared" si="325"/>
        <v>42863</v>
      </c>
      <c r="B637" s="141">
        <f t="shared" si="326"/>
        <v>4</v>
      </c>
      <c r="C637" s="144" t="s">
        <v>413</v>
      </c>
      <c r="D637" s="144"/>
      <c r="E637" s="144"/>
      <c r="F637" s="148">
        <v>100</v>
      </c>
      <c r="G637" s="146" t="s">
        <v>670</v>
      </c>
      <c r="H637" s="141">
        <f t="shared" si="327"/>
        <v>24</v>
      </c>
      <c r="I637" s="141">
        <v>18</v>
      </c>
      <c r="J637" s="183">
        <v>16</v>
      </c>
      <c r="K637" s="183">
        <v>2160</v>
      </c>
      <c r="L637" s="184">
        <v>33</v>
      </c>
      <c r="M637" s="184"/>
      <c r="N637" s="185">
        <f>IF(J637=0,0,(K637-L637)/J637)</f>
        <v>132.9375</v>
      </c>
      <c r="O637" s="183">
        <v>263</v>
      </c>
      <c r="P637" s="141">
        <f t="shared" ref="P637:R637" si="330">P636</f>
        <v>28</v>
      </c>
      <c r="Q637" s="141">
        <f t="shared" si="330"/>
        <v>1</v>
      </c>
      <c r="R637" s="141">
        <f t="shared" si="330"/>
        <v>56530</v>
      </c>
      <c r="S637" s="142" t="s">
        <v>760</v>
      </c>
    </row>
    <row r="638" spans="1:19">
      <c r="A638" s="140">
        <f t="shared" si="325"/>
        <v>42863</v>
      </c>
      <c r="B638" s="141">
        <f t="shared" si="326"/>
        <v>5</v>
      </c>
      <c r="C638" s="144" t="s">
        <v>694</v>
      </c>
      <c r="D638" s="144"/>
      <c r="E638" s="144"/>
      <c r="F638" s="148">
        <v>98</v>
      </c>
      <c r="G638" s="149" t="s">
        <v>726</v>
      </c>
      <c r="H638" s="141">
        <f t="shared" si="327"/>
        <v>24</v>
      </c>
      <c r="I638" s="141">
        <v>21</v>
      </c>
      <c r="J638" s="183">
        <v>16</v>
      </c>
      <c r="K638" s="183">
        <v>2160</v>
      </c>
      <c r="L638" s="184">
        <v>65</v>
      </c>
      <c r="M638" s="184"/>
      <c r="N638" s="185">
        <f t="shared" ref="N638:N645" si="331">IF(J638=0,0,(K638-L638)/J638)</f>
        <v>130.9375</v>
      </c>
      <c r="O638" s="183">
        <v>400</v>
      </c>
      <c r="P638" s="141">
        <f t="shared" ref="P638:R638" si="332">P637</f>
        <v>28</v>
      </c>
      <c r="Q638" s="141">
        <f t="shared" si="332"/>
        <v>1</v>
      </c>
      <c r="R638" s="141">
        <f t="shared" si="332"/>
        <v>56530</v>
      </c>
      <c r="S638" s="185">
        <f>AVERAGE(F634:F661)</f>
        <v>85.928571428571431</v>
      </c>
    </row>
    <row r="639" spans="1:19">
      <c r="A639" s="140">
        <f t="shared" si="325"/>
        <v>42863</v>
      </c>
      <c r="B639" s="141">
        <f t="shared" si="326"/>
        <v>6</v>
      </c>
      <c r="C639" s="144" t="s">
        <v>780</v>
      </c>
      <c r="D639" s="144"/>
      <c r="E639" s="144"/>
      <c r="F639" s="148">
        <v>92</v>
      </c>
      <c r="G639" s="146" t="s">
        <v>706</v>
      </c>
      <c r="H639" s="141">
        <f t="shared" si="327"/>
        <v>24</v>
      </c>
      <c r="I639" s="141">
        <v>22</v>
      </c>
      <c r="J639" s="183">
        <v>16</v>
      </c>
      <c r="K639" s="183">
        <v>2120</v>
      </c>
      <c r="L639" s="184">
        <v>37</v>
      </c>
      <c r="M639" s="184"/>
      <c r="N639" s="185">
        <f t="shared" si="331"/>
        <v>130.1875</v>
      </c>
      <c r="O639" s="183">
        <v>306</v>
      </c>
      <c r="P639" s="141">
        <f t="shared" ref="P639:R639" si="333">P638</f>
        <v>28</v>
      </c>
      <c r="Q639" s="141">
        <f t="shared" si="333"/>
        <v>1</v>
      </c>
      <c r="R639" s="141">
        <f t="shared" si="333"/>
        <v>56530</v>
      </c>
      <c r="S639" s="142" t="s">
        <v>763</v>
      </c>
    </row>
    <row r="640" spans="1:19">
      <c r="A640" s="140">
        <f t="shared" si="325"/>
        <v>42863</v>
      </c>
      <c r="B640" s="141">
        <f t="shared" si="326"/>
        <v>7</v>
      </c>
      <c r="C640" s="142" t="s">
        <v>358</v>
      </c>
      <c r="D640" s="142"/>
      <c r="E640" s="142"/>
      <c r="F640" s="141">
        <v>91</v>
      </c>
      <c r="G640" s="142" t="s">
        <v>691</v>
      </c>
      <c r="H640" s="141">
        <f t="shared" si="327"/>
        <v>24</v>
      </c>
      <c r="I640" s="141">
        <v>14</v>
      </c>
      <c r="J640" s="183">
        <v>15</v>
      </c>
      <c r="K640" s="183">
        <v>1965</v>
      </c>
      <c r="L640" s="184">
        <v>47</v>
      </c>
      <c r="M640" s="184"/>
      <c r="N640" s="185">
        <f t="shared" si="331"/>
        <v>127.86666666666666</v>
      </c>
      <c r="O640" s="183">
        <v>131</v>
      </c>
      <c r="P640" s="141">
        <f t="shared" ref="P640:R640" si="334">P639</f>
        <v>28</v>
      </c>
      <c r="Q640" s="141">
        <f t="shared" si="334"/>
        <v>1</v>
      </c>
      <c r="R640" s="141">
        <f t="shared" si="334"/>
        <v>56530</v>
      </c>
      <c r="S640" s="215">
        <f>S636*P634*16</f>
        <v>58563.476190476198</v>
      </c>
    </row>
    <row r="641" spans="1:19">
      <c r="A641" s="140">
        <f t="shared" si="325"/>
        <v>42863</v>
      </c>
      <c r="B641" s="141">
        <f t="shared" si="326"/>
        <v>8</v>
      </c>
      <c r="C641" s="142" t="s">
        <v>360</v>
      </c>
      <c r="D641" s="142"/>
      <c r="E641" s="142"/>
      <c r="F641" s="141">
        <v>92</v>
      </c>
      <c r="G641" s="142" t="s">
        <v>695</v>
      </c>
      <c r="H641" s="141">
        <f t="shared" si="327"/>
        <v>24</v>
      </c>
      <c r="I641" s="141">
        <v>14</v>
      </c>
      <c r="J641" s="183">
        <v>16</v>
      </c>
      <c r="K641" s="183">
        <v>2145</v>
      </c>
      <c r="L641" s="184">
        <v>32</v>
      </c>
      <c r="M641" s="184"/>
      <c r="N641" s="185">
        <f t="shared" si="331"/>
        <v>132.0625</v>
      </c>
      <c r="O641" s="183">
        <v>257</v>
      </c>
      <c r="P641" s="141">
        <f t="shared" ref="P641:R641" si="335">P640</f>
        <v>28</v>
      </c>
      <c r="Q641" s="141">
        <f t="shared" si="335"/>
        <v>1</v>
      </c>
      <c r="R641" s="141">
        <f t="shared" si="335"/>
        <v>56530</v>
      </c>
      <c r="S641" s="142" t="s">
        <v>781</v>
      </c>
    </row>
    <row r="642" spans="1:19">
      <c r="A642" s="140">
        <f t="shared" si="325"/>
        <v>42863</v>
      </c>
      <c r="B642" s="141">
        <f t="shared" si="326"/>
        <v>9</v>
      </c>
      <c r="C642" s="177" t="s">
        <v>405</v>
      </c>
      <c r="D642" s="177"/>
      <c r="E642" s="177"/>
      <c r="F642" s="178">
        <v>91</v>
      </c>
      <c r="G642" s="177" t="s">
        <v>670</v>
      </c>
      <c r="H642" s="141">
        <f t="shared" si="327"/>
        <v>24</v>
      </c>
      <c r="I642" s="141">
        <v>4</v>
      </c>
      <c r="J642" s="183">
        <v>14</v>
      </c>
      <c r="K642" s="183">
        <v>1883</v>
      </c>
      <c r="L642" s="184">
        <v>13</v>
      </c>
      <c r="M642" s="184"/>
      <c r="N642" s="185">
        <f t="shared" si="331"/>
        <v>133.57142857142858</v>
      </c>
      <c r="O642" s="183">
        <v>0</v>
      </c>
      <c r="P642" s="141">
        <f t="shared" ref="P642:R642" si="336">P641</f>
        <v>28</v>
      </c>
      <c r="Q642" s="141">
        <f t="shared" si="336"/>
        <v>1</v>
      </c>
      <c r="R642" s="141">
        <f t="shared" si="336"/>
        <v>56530</v>
      </c>
      <c r="S642" s="185">
        <f>AVERAGE(I634:I661)</f>
        <v>11.75</v>
      </c>
    </row>
    <row r="643" spans="1:19">
      <c r="A643" s="140">
        <f t="shared" si="325"/>
        <v>42863</v>
      </c>
      <c r="B643" s="141">
        <f t="shared" si="326"/>
        <v>10</v>
      </c>
      <c r="C643" s="142" t="s">
        <v>772</v>
      </c>
      <c r="D643" s="142"/>
      <c r="E643" s="142"/>
      <c r="F643" s="141">
        <v>89</v>
      </c>
      <c r="G643" s="142" t="s">
        <v>675</v>
      </c>
      <c r="H643" s="141">
        <f t="shared" si="327"/>
        <v>24</v>
      </c>
      <c r="I643" s="141">
        <v>2</v>
      </c>
      <c r="J643" s="183">
        <v>16</v>
      </c>
      <c r="K643" s="183">
        <v>2160</v>
      </c>
      <c r="L643" s="184">
        <v>0</v>
      </c>
      <c r="M643" s="184"/>
      <c r="N643" s="185">
        <f t="shared" si="331"/>
        <v>135</v>
      </c>
      <c r="O643" s="183">
        <v>344</v>
      </c>
      <c r="P643" s="141">
        <f t="shared" ref="P643:R643" si="337">P642</f>
        <v>28</v>
      </c>
      <c r="Q643" s="141">
        <f t="shared" si="337"/>
        <v>1</v>
      </c>
      <c r="R643" s="141">
        <f t="shared" si="337"/>
        <v>56530</v>
      </c>
      <c r="S643" s="142"/>
    </row>
    <row r="644" spans="1:19">
      <c r="A644" s="140">
        <f t="shared" si="325"/>
        <v>42863</v>
      </c>
      <c r="B644" s="141">
        <f t="shared" si="326"/>
        <v>11</v>
      </c>
      <c r="C644" s="142" t="s">
        <v>444</v>
      </c>
      <c r="D644" s="142"/>
      <c r="E644" s="142"/>
      <c r="F644" s="141">
        <v>88</v>
      </c>
      <c r="G644" s="142" t="s">
        <v>695</v>
      </c>
      <c r="H644" s="141">
        <f t="shared" si="327"/>
        <v>24</v>
      </c>
      <c r="I644" s="141">
        <v>22</v>
      </c>
      <c r="J644" s="183">
        <v>16</v>
      </c>
      <c r="K644" s="183">
        <v>2160</v>
      </c>
      <c r="L644" s="184">
        <v>101</v>
      </c>
      <c r="M644" s="184"/>
      <c r="N644" s="185">
        <f t="shared" si="331"/>
        <v>128.6875</v>
      </c>
      <c r="O644" s="183">
        <v>685</v>
      </c>
      <c r="P644" s="141">
        <f t="shared" ref="P644:R644" si="338">P643</f>
        <v>28</v>
      </c>
      <c r="Q644" s="141">
        <f t="shared" si="338"/>
        <v>1</v>
      </c>
      <c r="R644" s="141">
        <f t="shared" si="338"/>
        <v>56530</v>
      </c>
      <c r="S644" s="142"/>
    </row>
    <row r="645" spans="1:19">
      <c r="A645" s="140">
        <f t="shared" si="325"/>
        <v>42863</v>
      </c>
      <c r="B645" s="141">
        <f t="shared" si="326"/>
        <v>12</v>
      </c>
      <c r="C645" s="142" t="s">
        <v>764</v>
      </c>
      <c r="D645" s="142"/>
      <c r="E645" s="142"/>
      <c r="F645" s="141">
        <v>87</v>
      </c>
      <c r="G645" s="142" t="s">
        <v>675</v>
      </c>
      <c r="H645" s="141">
        <f t="shared" si="327"/>
        <v>24</v>
      </c>
      <c r="I645" s="141">
        <v>6</v>
      </c>
      <c r="J645" s="183">
        <v>16</v>
      </c>
      <c r="K645" s="183">
        <v>2098</v>
      </c>
      <c r="L645" s="184">
        <v>67</v>
      </c>
      <c r="M645" s="184"/>
      <c r="N645" s="185">
        <f t="shared" si="331"/>
        <v>126.9375</v>
      </c>
      <c r="O645" s="183">
        <v>60</v>
      </c>
      <c r="P645" s="141">
        <f t="shared" ref="P645:R645" si="339">P644</f>
        <v>28</v>
      </c>
      <c r="Q645" s="141">
        <f t="shared" si="339"/>
        <v>1</v>
      </c>
      <c r="R645" s="141">
        <f t="shared" si="339"/>
        <v>56530</v>
      </c>
      <c r="S645" s="142"/>
    </row>
    <row r="646" spans="1:19">
      <c r="A646" s="140">
        <f t="shared" si="325"/>
        <v>42863</v>
      </c>
      <c r="B646" s="141">
        <f t="shared" si="326"/>
        <v>13</v>
      </c>
      <c r="C646" s="177" t="s">
        <v>782</v>
      </c>
      <c r="D646" s="177"/>
      <c r="E646" s="177"/>
      <c r="F646" s="178">
        <v>86</v>
      </c>
      <c r="G646" s="177" t="s">
        <v>691</v>
      </c>
      <c r="H646" s="141">
        <f t="shared" si="327"/>
        <v>24</v>
      </c>
      <c r="I646" s="141">
        <v>3</v>
      </c>
      <c r="J646" s="183">
        <v>16</v>
      </c>
      <c r="K646" s="183">
        <v>2160</v>
      </c>
      <c r="L646" s="184">
        <v>88</v>
      </c>
      <c r="M646" s="184"/>
      <c r="N646" s="185">
        <f>IF(J646=0,0,(K646-L646)/J646)</f>
        <v>129.5</v>
      </c>
      <c r="O646" s="183">
        <v>85</v>
      </c>
      <c r="P646" s="141">
        <f t="shared" ref="P646:R646" si="340">P645</f>
        <v>28</v>
      </c>
      <c r="Q646" s="141">
        <f t="shared" si="340"/>
        <v>1</v>
      </c>
      <c r="R646" s="141">
        <f t="shared" si="340"/>
        <v>56530</v>
      </c>
      <c r="S646" s="142"/>
    </row>
    <row r="647" spans="1:19">
      <c r="A647" s="140">
        <f t="shared" si="325"/>
        <v>42863</v>
      </c>
      <c r="B647" s="141">
        <f t="shared" si="326"/>
        <v>14</v>
      </c>
      <c r="C647" s="217" t="s">
        <v>783</v>
      </c>
      <c r="D647" s="217"/>
      <c r="E647" s="217"/>
      <c r="F647" s="218">
        <v>85</v>
      </c>
      <c r="G647" s="217" t="s">
        <v>675</v>
      </c>
      <c r="H647" s="141">
        <f t="shared" si="327"/>
        <v>24</v>
      </c>
      <c r="I647" s="141">
        <v>23</v>
      </c>
      <c r="J647" s="183">
        <v>16</v>
      </c>
      <c r="K647" s="183">
        <v>2116</v>
      </c>
      <c r="L647" s="184">
        <v>53</v>
      </c>
      <c r="M647" s="184"/>
      <c r="N647" s="185">
        <f t="shared" ref="N647:N650" si="341">IF(J647=0,0,(K647-L647)/J647)</f>
        <v>128.9375</v>
      </c>
      <c r="O647" s="183">
        <v>57</v>
      </c>
      <c r="P647" s="141">
        <f t="shared" ref="P647:R647" si="342">P646</f>
        <v>28</v>
      </c>
      <c r="Q647" s="141">
        <f t="shared" si="342"/>
        <v>1</v>
      </c>
      <c r="R647" s="141">
        <f t="shared" si="342"/>
        <v>56530</v>
      </c>
      <c r="S647" s="142"/>
    </row>
    <row r="648" spans="1:19">
      <c r="A648" s="140">
        <f t="shared" si="325"/>
        <v>42863</v>
      </c>
      <c r="B648" s="141">
        <f t="shared" si="326"/>
        <v>15</v>
      </c>
      <c r="C648" s="142" t="s">
        <v>443</v>
      </c>
      <c r="D648" s="142"/>
      <c r="E648" s="142"/>
      <c r="F648" s="141">
        <v>85</v>
      </c>
      <c r="G648" s="142" t="s">
        <v>726</v>
      </c>
      <c r="H648" s="141">
        <f t="shared" si="327"/>
        <v>24</v>
      </c>
      <c r="I648" s="141">
        <v>13</v>
      </c>
      <c r="J648" s="183">
        <v>15</v>
      </c>
      <c r="K648" s="183">
        <v>1969</v>
      </c>
      <c r="L648" s="184">
        <v>30</v>
      </c>
      <c r="M648" s="184"/>
      <c r="N648" s="185">
        <f t="shared" si="341"/>
        <v>129.26666666666668</v>
      </c>
      <c r="O648" s="183">
        <v>127</v>
      </c>
      <c r="P648" s="141">
        <f t="shared" ref="P648:R648" si="343">P647</f>
        <v>28</v>
      </c>
      <c r="Q648" s="141">
        <f t="shared" si="343"/>
        <v>1</v>
      </c>
      <c r="R648" s="141">
        <f t="shared" si="343"/>
        <v>56530</v>
      </c>
      <c r="S648" s="142"/>
    </row>
    <row r="649" spans="1:19">
      <c r="A649" s="140">
        <f t="shared" si="325"/>
        <v>42863</v>
      </c>
      <c r="B649" s="141">
        <f t="shared" si="326"/>
        <v>16</v>
      </c>
      <c r="C649" s="142" t="s">
        <v>31</v>
      </c>
      <c r="D649" s="142"/>
      <c r="E649" s="142"/>
      <c r="F649" s="141">
        <v>84</v>
      </c>
      <c r="G649" s="142" t="s">
        <v>670</v>
      </c>
      <c r="H649" s="141">
        <f t="shared" si="327"/>
        <v>24</v>
      </c>
      <c r="I649" s="141">
        <v>21</v>
      </c>
      <c r="J649" s="186">
        <v>16</v>
      </c>
      <c r="K649" s="186">
        <v>2146</v>
      </c>
      <c r="L649" s="184">
        <v>54</v>
      </c>
      <c r="M649" s="184"/>
      <c r="N649" s="185">
        <f t="shared" si="341"/>
        <v>130.75</v>
      </c>
      <c r="O649" s="186">
        <v>313</v>
      </c>
      <c r="P649" s="141">
        <f t="shared" ref="P649:R649" si="344">P648</f>
        <v>28</v>
      </c>
      <c r="Q649" s="141">
        <f t="shared" si="344"/>
        <v>1</v>
      </c>
      <c r="R649" s="141">
        <f t="shared" si="344"/>
        <v>56530</v>
      </c>
      <c r="S649" s="142"/>
    </row>
    <row r="650" spans="1:19">
      <c r="A650" s="140">
        <f t="shared" si="325"/>
        <v>42863</v>
      </c>
      <c r="B650" s="141">
        <f t="shared" si="326"/>
        <v>17</v>
      </c>
      <c r="C650" s="142" t="s">
        <v>776</v>
      </c>
      <c r="D650" s="142"/>
      <c r="E650" s="142"/>
      <c r="F650" s="141">
        <v>83</v>
      </c>
      <c r="G650" s="142" t="s">
        <v>695</v>
      </c>
      <c r="H650" s="141">
        <f t="shared" si="327"/>
        <v>24</v>
      </c>
      <c r="I650" s="141">
        <v>5</v>
      </c>
      <c r="J650" s="186">
        <v>16</v>
      </c>
      <c r="K650" s="186">
        <v>2132</v>
      </c>
      <c r="L650" s="184">
        <v>8</v>
      </c>
      <c r="M650" s="184"/>
      <c r="N650" s="185">
        <f t="shared" si="341"/>
        <v>132.75</v>
      </c>
      <c r="O650" s="186">
        <v>385</v>
      </c>
      <c r="P650" s="141">
        <f t="shared" ref="P650:R650" si="345">P649</f>
        <v>28</v>
      </c>
      <c r="Q650" s="141">
        <f t="shared" si="345"/>
        <v>1</v>
      </c>
      <c r="R650" s="141">
        <f t="shared" si="345"/>
        <v>56530</v>
      </c>
      <c r="S650" s="142"/>
    </row>
    <row r="651" spans="1:19">
      <c r="A651" s="140">
        <f t="shared" si="325"/>
        <v>42863</v>
      </c>
      <c r="B651" s="141">
        <f t="shared" si="326"/>
        <v>18</v>
      </c>
      <c r="C651" s="142" t="s">
        <v>371</v>
      </c>
      <c r="D651" s="142"/>
      <c r="E651" s="142"/>
      <c r="F651" s="141">
        <v>80</v>
      </c>
      <c r="G651" s="142" t="s">
        <v>343</v>
      </c>
      <c r="H651" s="141">
        <f t="shared" si="327"/>
        <v>24</v>
      </c>
      <c r="I651" s="141">
        <v>5</v>
      </c>
      <c r="J651" s="183">
        <v>15</v>
      </c>
      <c r="K651" s="183">
        <v>1994</v>
      </c>
      <c r="L651" s="184">
        <v>16</v>
      </c>
      <c r="M651" s="184"/>
      <c r="N651" s="185">
        <f>IF(J651=0,0,(K651-L651)/J651)</f>
        <v>131.86666666666667</v>
      </c>
      <c r="O651" s="183">
        <v>96</v>
      </c>
      <c r="P651" s="141">
        <f t="shared" ref="P651:R651" si="346">P650</f>
        <v>28</v>
      </c>
      <c r="Q651" s="141">
        <f t="shared" si="346"/>
        <v>1</v>
      </c>
      <c r="R651" s="141">
        <f t="shared" si="346"/>
        <v>56530</v>
      </c>
      <c r="S651" s="142"/>
    </row>
    <row r="652" spans="1:19">
      <c r="A652" s="140">
        <f t="shared" si="325"/>
        <v>42863</v>
      </c>
      <c r="B652" s="141">
        <f t="shared" si="326"/>
        <v>19</v>
      </c>
      <c r="C652" s="142" t="s">
        <v>441</v>
      </c>
      <c r="D652" s="142"/>
      <c r="E652" s="142"/>
      <c r="F652" s="141">
        <v>77</v>
      </c>
      <c r="G652" s="142" t="s">
        <v>686</v>
      </c>
      <c r="H652" s="141">
        <f t="shared" si="327"/>
        <v>24</v>
      </c>
      <c r="I652" s="141">
        <v>8</v>
      </c>
      <c r="J652" s="183">
        <v>16</v>
      </c>
      <c r="K652" s="183">
        <v>2099</v>
      </c>
      <c r="L652" s="184">
        <v>0</v>
      </c>
      <c r="M652" s="184"/>
      <c r="N652" s="185">
        <f t="shared" ref="N652" si="347">IF(J652=0,0,(K652-L652)/J652)</f>
        <v>131.1875</v>
      </c>
      <c r="O652" s="183">
        <v>66</v>
      </c>
      <c r="P652" s="141">
        <f t="shared" ref="P652:R652" si="348">P651</f>
        <v>28</v>
      </c>
      <c r="Q652" s="141">
        <f t="shared" si="348"/>
        <v>1</v>
      </c>
      <c r="R652" s="141">
        <f t="shared" si="348"/>
        <v>56530</v>
      </c>
      <c r="S652" s="142"/>
    </row>
    <row r="653" spans="1:19">
      <c r="A653" s="140">
        <f t="shared" si="325"/>
        <v>42863</v>
      </c>
      <c r="B653" s="141">
        <f t="shared" si="326"/>
        <v>20</v>
      </c>
      <c r="C653" s="144" t="s">
        <v>381</v>
      </c>
      <c r="D653" s="144"/>
      <c r="E653" s="144"/>
      <c r="F653" s="148">
        <v>77</v>
      </c>
      <c r="G653" s="149" t="s">
        <v>343</v>
      </c>
      <c r="H653" s="141">
        <f t="shared" si="327"/>
        <v>24</v>
      </c>
      <c r="I653" s="141">
        <v>8</v>
      </c>
      <c r="J653" s="183">
        <v>16</v>
      </c>
      <c r="K653" s="183">
        <v>2096</v>
      </c>
      <c r="L653" s="184">
        <v>33</v>
      </c>
      <c r="M653" s="184"/>
      <c r="N653" s="185">
        <f>IF(J653=0,0,(K653-L653)/J653)</f>
        <v>128.9375</v>
      </c>
      <c r="O653" s="183">
        <v>203</v>
      </c>
      <c r="P653" s="141">
        <f t="shared" ref="P653:R653" si="349">P652</f>
        <v>28</v>
      </c>
      <c r="Q653" s="141">
        <f t="shared" si="349"/>
        <v>1</v>
      </c>
      <c r="R653" s="141">
        <f t="shared" si="349"/>
        <v>56530</v>
      </c>
      <c r="S653" s="142"/>
    </row>
    <row r="654" spans="1:19">
      <c r="A654" s="140">
        <f t="shared" si="325"/>
        <v>42863</v>
      </c>
      <c r="B654" s="141">
        <f t="shared" si="326"/>
        <v>21</v>
      </c>
      <c r="C654" s="144" t="s">
        <v>383</v>
      </c>
      <c r="D654" s="144"/>
      <c r="E654" s="144"/>
      <c r="F654" s="148">
        <v>74</v>
      </c>
      <c r="G654" s="149" t="s">
        <v>695</v>
      </c>
      <c r="H654" s="141">
        <f t="shared" si="327"/>
        <v>24</v>
      </c>
      <c r="I654" s="141">
        <v>8</v>
      </c>
      <c r="J654" s="183">
        <v>16</v>
      </c>
      <c r="K654" s="183">
        <v>2109</v>
      </c>
      <c r="L654" s="184">
        <v>2</v>
      </c>
      <c r="M654" s="184"/>
      <c r="N654" s="185">
        <f t="shared" ref="N654:N655" si="350">IF(J654=0,0,(K654-L654)/J654)</f>
        <v>131.6875</v>
      </c>
      <c r="O654" s="183">
        <v>133</v>
      </c>
      <c r="P654" s="141">
        <f t="shared" ref="P654:R654" si="351">P653</f>
        <v>28</v>
      </c>
      <c r="Q654" s="141">
        <f t="shared" si="351"/>
        <v>1</v>
      </c>
      <c r="R654" s="141">
        <f t="shared" si="351"/>
        <v>56530</v>
      </c>
      <c r="S654" s="142"/>
    </row>
    <row r="655" spans="1:19">
      <c r="A655" s="140">
        <f t="shared" si="325"/>
        <v>42863</v>
      </c>
      <c r="B655" s="141">
        <f t="shared" si="326"/>
        <v>22</v>
      </c>
      <c r="C655" s="144" t="s">
        <v>408</v>
      </c>
      <c r="D655" s="144"/>
      <c r="E655" s="144"/>
      <c r="F655" s="148">
        <v>74</v>
      </c>
      <c r="G655" s="149" t="s">
        <v>686</v>
      </c>
      <c r="H655" s="141">
        <f t="shared" si="327"/>
        <v>24</v>
      </c>
      <c r="I655" s="141">
        <v>10</v>
      </c>
      <c r="J655" s="183">
        <v>16</v>
      </c>
      <c r="K655" s="183">
        <v>2138</v>
      </c>
      <c r="L655" s="184">
        <v>0</v>
      </c>
      <c r="M655" s="184"/>
      <c r="N655" s="185">
        <f t="shared" si="350"/>
        <v>133.625</v>
      </c>
      <c r="O655" s="183">
        <v>31</v>
      </c>
      <c r="P655" s="141">
        <f t="shared" ref="P655:R655" si="352">P654</f>
        <v>28</v>
      </c>
      <c r="Q655" s="141">
        <f t="shared" si="352"/>
        <v>1</v>
      </c>
      <c r="R655" s="141">
        <f t="shared" si="352"/>
        <v>56530</v>
      </c>
      <c r="S655" s="142"/>
    </row>
    <row r="656" spans="1:19">
      <c r="A656" s="140">
        <f t="shared" si="325"/>
        <v>42863</v>
      </c>
      <c r="B656" s="141">
        <f t="shared" si="326"/>
        <v>23</v>
      </c>
      <c r="C656" s="179" t="s">
        <v>391</v>
      </c>
      <c r="D656" s="179"/>
      <c r="E656" s="179"/>
      <c r="F656" s="178">
        <v>73</v>
      </c>
      <c r="G656" s="177" t="s">
        <v>691</v>
      </c>
      <c r="H656" s="141">
        <f t="shared" si="327"/>
        <v>24</v>
      </c>
      <c r="I656" s="141">
        <v>7</v>
      </c>
      <c r="J656" s="183">
        <v>12</v>
      </c>
      <c r="K656" s="183">
        <v>1603</v>
      </c>
      <c r="L656" s="184">
        <v>0</v>
      </c>
      <c r="M656" s="184"/>
      <c r="N656" s="185">
        <f>IF(J656=0,0,(K656-L656)/J656)</f>
        <v>133.58333333333334</v>
      </c>
      <c r="O656" s="183">
        <v>11</v>
      </c>
      <c r="P656" s="141">
        <f t="shared" ref="P656:R656" si="353">P655</f>
        <v>28</v>
      </c>
      <c r="Q656" s="141">
        <f t="shared" si="353"/>
        <v>1</v>
      </c>
      <c r="R656" s="141">
        <f t="shared" si="353"/>
        <v>56530</v>
      </c>
      <c r="S656" s="142"/>
    </row>
    <row r="657" spans="1:19">
      <c r="A657" s="140">
        <f t="shared" si="325"/>
        <v>42863</v>
      </c>
      <c r="B657" s="141">
        <f t="shared" si="326"/>
        <v>24</v>
      </c>
      <c r="C657" s="144" t="s">
        <v>41</v>
      </c>
      <c r="D657" s="144"/>
      <c r="E657" s="144"/>
      <c r="F657" s="148">
        <v>73</v>
      </c>
      <c r="G657" s="149" t="s">
        <v>343</v>
      </c>
      <c r="H657" s="141">
        <f t="shared" si="327"/>
        <v>24</v>
      </c>
      <c r="I657" s="141">
        <v>24</v>
      </c>
      <c r="J657" s="183">
        <v>15</v>
      </c>
      <c r="K657" s="183">
        <v>1941</v>
      </c>
      <c r="L657" s="184">
        <v>36</v>
      </c>
      <c r="M657" s="184"/>
      <c r="N657" s="185">
        <f>IF(J657=0,0,(K657-L657)/J657)</f>
        <v>127</v>
      </c>
      <c r="O657" s="183">
        <v>54</v>
      </c>
      <c r="P657" s="141">
        <f t="shared" ref="P657:R657" si="354">P656</f>
        <v>28</v>
      </c>
      <c r="Q657" s="141">
        <f t="shared" si="354"/>
        <v>1</v>
      </c>
      <c r="R657" s="141">
        <f t="shared" si="354"/>
        <v>56530</v>
      </c>
      <c r="S657" s="142"/>
    </row>
    <row r="658" spans="1:19">
      <c r="A658" s="140">
        <f t="shared" si="325"/>
        <v>42863</v>
      </c>
      <c r="B658" s="141">
        <f t="shared" si="326"/>
        <v>25</v>
      </c>
      <c r="C658" s="179" t="s">
        <v>497</v>
      </c>
      <c r="D658" s="179"/>
      <c r="E658" s="179"/>
      <c r="F658" s="178">
        <v>72</v>
      </c>
      <c r="G658" s="177" t="s">
        <v>686</v>
      </c>
      <c r="H658" s="141">
        <f t="shared" si="327"/>
        <v>24</v>
      </c>
      <c r="I658" s="141">
        <v>1</v>
      </c>
      <c r="J658" s="183">
        <v>4</v>
      </c>
      <c r="K658" s="183">
        <v>520</v>
      </c>
      <c r="L658" s="184">
        <v>0</v>
      </c>
      <c r="M658" s="184"/>
      <c r="N658" s="185">
        <f t="shared" ref="N658:N661" si="355">IF(J658=0,0,(K658-L658)/J658)</f>
        <v>130</v>
      </c>
      <c r="O658" s="183">
        <v>56</v>
      </c>
      <c r="P658" s="141">
        <f t="shared" ref="P658:R658" si="356">P657</f>
        <v>28</v>
      </c>
      <c r="Q658" s="141">
        <f t="shared" si="356"/>
        <v>1</v>
      </c>
      <c r="R658" s="141">
        <f t="shared" si="356"/>
        <v>56530</v>
      </c>
      <c r="S658" s="142"/>
    </row>
    <row r="659" spans="1:19">
      <c r="A659" s="140">
        <f t="shared" si="325"/>
        <v>42863</v>
      </c>
      <c r="B659" s="141">
        <f t="shared" si="326"/>
        <v>26</v>
      </c>
      <c r="C659" s="219" t="s">
        <v>784</v>
      </c>
      <c r="D659" s="219"/>
      <c r="E659" s="219"/>
      <c r="F659" s="220">
        <v>73</v>
      </c>
      <c r="G659" s="221" t="s">
        <v>705</v>
      </c>
      <c r="H659" s="141">
        <f t="shared" si="327"/>
        <v>24</v>
      </c>
      <c r="I659" s="141">
        <v>1</v>
      </c>
      <c r="J659" s="183">
        <v>16</v>
      </c>
      <c r="K659" s="183">
        <v>2142</v>
      </c>
      <c r="L659" s="184">
        <v>12</v>
      </c>
      <c r="M659" s="184"/>
      <c r="N659" s="185">
        <f t="shared" si="355"/>
        <v>133.125</v>
      </c>
      <c r="O659" s="183">
        <v>221</v>
      </c>
      <c r="P659" s="141">
        <f t="shared" ref="P659:R659" si="357">P658</f>
        <v>28</v>
      </c>
      <c r="Q659" s="141">
        <f t="shared" si="357"/>
        <v>1</v>
      </c>
      <c r="R659" s="141">
        <f t="shared" si="357"/>
        <v>56530</v>
      </c>
      <c r="S659" s="142"/>
    </row>
    <row r="660" spans="1:19">
      <c r="A660" s="140">
        <f t="shared" si="325"/>
        <v>42863</v>
      </c>
      <c r="B660" s="141">
        <f t="shared" si="326"/>
        <v>27</v>
      </c>
      <c r="C660" s="142" t="s">
        <v>414</v>
      </c>
      <c r="D660" s="142"/>
      <c r="E660" s="142"/>
      <c r="F660" s="141">
        <v>69</v>
      </c>
      <c r="G660" s="142" t="s">
        <v>675</v>
      </c>
      <c r="H660" s="141">
        <f t="shared" si="327"/>
        <v>24</v>
      </c>
      <c r="I660" s="141">
        <v>23</v>
      </c>
      <c r="J660" s="183">
        <v>15</v>
      </c>
      <c r="K660" s="183">
        <v>1971</v>
      </c>
      <c r="L660" s="184">
        <v>51</v>
      </c>
      <c r="M660" s="184"/>
      <c r="N660" s="185">
        <f t="shared" si="355"/>
        <v>128</v>
      </c>
      <c r="O660" s="183">
        <v>42</v>
      </c>
      <c r="P660" s="141">
        <f t="shared" ref="P660:R660" si="358">P659</f>
        <v>28</v>
      </c>
      <c r="Q660" s="141">
        <f t="shared" si="358"/>
        <v>1</v>
      </c>
      <c r="R660" s="141">
        <f t="shared" si="358"/>
        <v>56530</v>
      </c>
      <c r="S660" s="142"/>
    </row>
    <row r="661" spans="1:19" ht="17.25" thickBot="1">
      <c r="A661" s="156">
        <f t="shared" si="325"/>
        <v>42863</v>
      </c>
      <c r="B661" s="157">
        <f t="shared" si="326"/>
        <v>28</v>
      </c>
      <c r="C661" s="211" t="s">
        <v>442</v>
      </c>
      <c r="D661" s="211"/>
      <c r="E661" s="211"/>
      <c r="F661" s="182">
        <v>62</v>
      </c>
      <c r="G661" s="212" t="s">
        <v>695</v>
      </c>
      <c r="H661" s="157">
        <f t="shared" si="327"/>
        <v>24</v>
      </c>
      <c r="I661" s="157">
        <v>7</v>
      </c>
      <c r="J661" s="189">
        <v>16</v>
      </c>
      <c r="K661" s="189">
        <v>2120</v>
      </c>
      <c r="L661" s="190">
        <v>83</v>
      </c>
      <c r="M661" s="190"/>
      <c r="N661" s="191">
        <f t="shared" si="355"/>
        <v>127.3125</v>
      </c>
      <c r="O661" s="189">
        <v>116</v>
      </c>
      <c r="P661" s="157">
        <f t="shared" ref="P661:R661" si="359">P660</f>
        <v>28</v>
      </c>
      <c r="Q661" s="157">
        <f t="shared" si="359"/>
        <v>1</v>
      </c>
      <c r="R661" s="157">
        <f t="shared" si="359"/>
        <v>56530</v>
      </c>
      <c r="S661" s="162"/>
    </row>
    <row r="662" spans="1:19" ht="17.25" thickTop="1">
      <c r="A662" s="64">
        <f>A661+7</f>
        <v>42870</v>
      </c>
      <c r="B662" s="65">
        <v>1</v>
      </c>
      <c r="C662" s="66" t="s">
        <v>779</v>
      </c>
      <c r="D662" s="66"/>
      <c r="E662" s="66"/>
      <c r="F662" s="65">
        <v>129</v>
      </c>
      <c r="G662" s="66" t="s">
        <v>670</v>
      </c>
      <c r="H662" s="65">
        <f>H661+1</f>
        <v>25</v>
      </c>
      <c r="I662" s="65">
        <v>4</v>
      </c>
      <c r="J662" s="192">
        <v>16</v>
      </c>
      <c r="K662" s="192">
        <v>2160</v>
      </c>
      <c r="L662" s="193">
        <v>24</v>
      </c>
      <c r="M662" s="193"/>
      <c r="N662" s="194">
        <f>IF(J662=0,0,(K662-L662)/J662)</f>
        <v>133.5</v>
      </c>
      <c r="O662" s="192">
        <v>882</v>
      </c>
      <c r="P662" s="65">
        <f>COUNTA(C662:C690)</f>
        <v>29</v>
      </c>
      <c r="Q662" s="65">
        <v>1</v>
      </c>
      <c r="R662" s="65">
        <f>SUM(K662:K690)</f>
        <v>60482</v>
      </c>
      <c r="S662" s="208">
        <f>SUM(L662:L690)</f>
        <v>1124</v>
      </c>
    </row>
    <row r="663" spans="1:19">
      <c r="A663" s="64">
        <f>A662</f>
        <v>42870</v>
      </c>
      <c r="B663" s="65">
        <f>B662+1</f>
        <v>2</v>
      </c>
      <c r="C663" s="66" t="s">
        <v>29</v>
      </c>
      <c r="D663" s="66"/>
      <c r="E663" s="66"/>
      <c r="F663" s="65">
        <v>119</v>
      </c>
      <c r="G663" s="66" t="s">
        <v>670</v>
      </c>
      <c r="H663" s="65">
        <f>H662</f>
        <v>25</v>
      </c>
      <c r="I663" s="65">
        <v>24</v>
      </c>
      <c r="J663" s="192">
        <v>16</v>
      </c>
      <c r="K663" s="192">
        <v>2160</v>
      </c>
      <c r="L663" s="193">
        <v>57</v>
      </c>
      <c r="M663" s="193"/>
      <c r="N663" s="194">
        <f>IF(J663=0,0,(K663-L663)/J663)</f>
        <v>131.4375</v>
      </c>
      <c r="O663" s="192">
        <v>235</v>
      </c>
      <c r="P663" s="65">
        <f t="shared" ref="P663:R664" si="360">P662</f>
        <v>29</v>
      </c>
      <c r="Q663" s="65">
        <f t="shared" si="360"/>
        <v>1</v>
      </c>
      <c r="R663" s="65">
        <f t="shared" si="360"/>
        <v>60482</v>
      </c>
      <c r="S663" s="66" t="s">
        <v>744</v>
      </c>
    </row>
    <row r="664" spans="1:19">
      <c r="A664" s="64">
        <f>A663</f>
        <v>42870</v>
      </c>
      <c r="B664" s="65">
        <f>B663+1</f>
        <v>3</v>
      </c>
      <c r="C664" s="222" t="s">
        <v>505</v>
      </c>
      <c r="D664" s="222"/>
      <c r="E664" s="222"/>
      <c r="F664" s="223">
        <v>110</v>
      </c>
      <c r="G664" s="222" t="s">
        <v>675</v>
      </c>
      <c r="H664" s="65">
        <f>H663</f>
        <v>25</v>
      </c>
      <c r="I664" s="65">
        <v>1</v>
      </c>
      <c r="J664" s="192">
        <v>16</v>
      </c>
      <c r="K664" s="192">
        <v>2158</v>
      </c>
      <c r="L664" s="193">
        <v>187</v>
      </c>
      <c r="M664" s="193"/>
      <c r="N664" s="194">
        <f>IF(J664=0,0,(K664-L664)/J664)</f>
        <v>123.1875</v>
      </c>
      <c r="O664" s="192">
        <v>1348</v>
      </c>
      <c r="P664" s="65">
        <f t="shared" si="360"/>
        <v>29</v>
      </c>
      <c r="Q664" s="65">
        <f t="shared" si="360"/>
        <v>1</v>
      </c>
      <c r="R664" s="65">
        <f t="shared" si="360"/>
        <v>60482</v>
      </c>
      <c r="S664" s="194">
        <f>AVERAGE(N662:N690)</f>
        <v>130.45392036124792</v>
      </c>
    </row>
    <row r="665" spans="1:19">
      <c r="A665" s="64">
        <f t="shared" ref="A665:A690" si="361">A664</f>
        <v>42870</v>
      </c>
      <c r="B665" s="65">
        <f t="shared" ref="B665:B690" si="362">B664+1</f>
        <v>4</v>
      </c>
      <c r="C665" s="125" t="s">
        <v>402</v>
      </c>
      <c r="D665" s="125"/>
      <c r="E665" s="125"/>
      <c r="F665" s="137">
        <v>103</v>
      </c>
      <c r="G665" s="109" t="s">
        <v>695</v>
      </c>
      <c r="H665" s="65">
        <f t="shared" ref="H665:H690" si="363">H664</f>
        <v>25</v>
      </c>
      <c r="I665" s="65">
        <v>14</v>
      </c>
      <c r="J665" s="192">
        <v>16</v>
      </c>
      <c r="K665" s="192">
        <v>2115</v>
      </c>
      <c r="L665" s="193">
        <v>25</v>
      </c>
      <c r="M665" s="193"/>
      <c r="N665" s="194">
        <f t="shared" ref="N665" si="364">IF(J665=0,0,(K665-L665)/J665)</f>
        <v>130.625</v>
      </c>
      <c r="O665" s="192">
        <v>176</v>
      </c>
      <c r="P665" s="65">
        <f t="shared" ref="P665:P672" si="365">P664</f>
        <v>29</v>
      </c>
      <c r="Q665" s="65">
        <f t="shared" ref="Q665:Q690" si="366">Q664</f>
        <v>1</v>
      </c>
      <c r="R665" s="65">
        <f t="shared" ref="R665:R690" si="367">R664</f>
        <v>60482</v>
      </c>
      <c r="S665" s="66" t="s">
        <v>760</v>
      </c>
    </row>
    <row r="666" spans="1:19">
      <c r="A666" s="64">
        <f t="shared" si="361"/>
        <v>42870</v>
      </c>
      <c r="B666" s="65">
        <f t="shared" si="362"/>
        <v>5</v>
      </c>
      <c r="C666" s="125" t="s">
        <v>413</v>
      </c>
      <c r="D666" s="125"/>
      <c r="E666" s="125"/>
      <c r="F666" s="137">
        <v>100</v>
      </c>
      <c r="G666" s="111" t="s">
        <v>670</v>
      </c>
      <c r="H666" s="65">
        <f t="shared" si="363"/>
        <v>25</v>
      </c>
      <c r="I666" s="65">
        <v>19</v>
      </c>
      <c r="J666" s="192">
        <v>16</v>
      </c>
      <c r="K666" s="192">
        <v>2160</v>
      </c>
      <c r="L666" s="193">
        <v>31</v>
      </c>
      <c r="M666" s="193"/>
      <c r="N666" s="194">
        <f>IF(J666=0,0,(K666-L666)/J666)</f>
        <v>133.0625</v>
      </c>
      <c r="O666" s="192">
        <v>184</v>
      </c>
      <c r="P666" s="65">
        <f t="shared" si="365"/>
        <v>29</v>
      </c>
      <c r="Q666" s="65">
        <f t="shared" si="366"/>
        <v>1</v>
      </c>
      <c r="R666" s="65">
        <f t="shared" si="367"/>
        <v>60482</v>
      </c>
      <c r="S666" s="194">
        <f>AVERAGE(F662:F690)</f>
        <v>86.034482758620683</v>
      </c>
    </row>
    <row r="667" spans="1:19">
      <c r="A667" s="64">
        <f t="shared" si="361"/>
        <v>42870</v>
      </c>
      <c r="B667" s="65">
        <f t="shared" si="362"/>
        <v>6</v>
      </c>
      <c r="C667" s="125" t="s">
        <v>694</v>
      </c>
      <c r="D667" s="125"/>
      <c r="E667" s="125"/>
      <c r="F667" s="137">
        <v>98</v>
      </c>
      <c r="G667" s="109" t="s">
        <v>695</v>
      </c>
      <c r="H667" s="65">
        <f t="shared" si="363"/>
        <v>25</v>
      </c>
      <c r="I667" s="65">
        <v>22</v>
      </c>
      <c r="J667" s="192">
        <v>16</v>
      </c>
      <c r="K667" s="192">
        <v>2160</v>
      </c>
      <c r="L667" s="193">
        <v>36</v>
      </c>
      <c r="M667" s="193"/>
      <c r="N667" s="194">
        <f t="shared" ref="N667:N674" si="368">IF(J667=0,0,(K667-L667)/J667)</f>
        <v>132.75</v>
      </c>
      <c r="O667" s="192">
        <v>151</v>
      </c>
      <c r="P667" s="65">
        <f t="shared" si="365"/>
        <v>29</v>
      </c>
      <c r="Q667" s="65">
        <f t="shared" si="366"/>
        <v>1</v>
      </c>
      <c r="R667" s="65">
        <f t="shared" si="367"/>
        <v>60482</v>
      </c>
      <c r="S667" s="66" t="s">
        <v>785</v>
      </c>
    </row>
    <row r="668" spans="1:19">
      <c r="A668" s="64">
        <f t="shared" si="361"/>
        <v>42870</v>
      </c>
      <c r="B668" s="65">
        <f t="shared" si="362"/>
        <v>7</v>
      </c>
      <c r="C668" s="125" t="s">
        <v>770</v>
      </c>
      <c r="D668" s="125"/>
      <c r="E668" s="125"/>
      <c r="F668" s="137">
        <v>92</v>
      </c>
      <c r="G668" s="111" t="s">
        <v>720</v>
      </c>
      <c r="H668" s="65">
        <f t="shared" si="363"/>
        <v>25</v>
      </c>
      <c r="I668" s="65">
        <v>23</v>
      </c>
      <c r="J668" s="192">
        <v>16</v>
      </c>
      <c r="K668" s="192">
        <v>2102</v>
      </c>
      <c r="L668" s="193">
        <v>31</v>
      </c>
      <c r="M668" s="193"/>
      <c r="N668" s="194">
        <f t="shared" si="368"/>
        <v>129.4375</v>
      </c>
      <c r="O668" s="192">
        <v>284</v>
      </c>
      <c r="P668" s="65">
        <f t="shared" si="365"/>
        <v>29</v>
      </c>
      <c r="Q668" s="65">
        <f t="shared" si="366"/>
        <v>1</v>
      </c>
      <c r="R668" s="65">
        <f t="shared" si="367"/>
        <v>60482</v>
      </c>
      <c r="S668" s="216">
        <f>S664*P662*16</f>
        <v>60530.619047619039</v>
      </c>
    </row>
    <row r="669" spans="1:19">
      <c r="A669" s="64">
        <f t="shared" si="361"/>
        <v>42870</v>
      </c>
      <c r="B669" s="65">
        <f t="shared" si="362"/>
        <v>8</v>
      </c>
      <c r="C669" s="66" t="s">
        <v>360</v>
      </c>
      <c r="D669" s="66"/>
      <c r="E669" s="66"/>
      <c r="F669" s="65">
        <v>92</v>
      </c>
      <c r="G669" s="66" t="s">
        <v>695</v>
      </c>
      <c r="H669" s="65">
        <f t="shared" si="363"/>
        <v>25</v>
      </c>
      <c r="I669" s="65">
        <v>15</v>
      </c>
      <c r="J669" s="192">
        <v>16</v>
      </c>
      <c r="K669" s="192">
        <v>2135</v>
      </c>
      <c r="L669" s="193">
        <v>11</v>
      </c>
      <c r="M669" s="193"/>
      <c r="N669" s="194">
        <f t="shared" si="368"/>
        <v>132.75</v>
      </c>
      <c r="O669" s="192">
        <v>193</v>
      </c>
      <c r="P669" s="65">
        <f t="shared" si="365"/>
        <v>29</v>
      </c>
      <c r="Q669" s="65">
        <f t="shared" si="366"/>
        <v>1</v>
      </c>
      <c r="R669" s="65">
        <f t="shared" si="367"/>
        <v>60482</v>
      </c>
      <c r="S669" s="66" t="s">
        <v>786</v>
      </c>
    </row>
    <row r="670" spans="1:19">
      <c r="A670" s="64">
        <f t="shared" si="361"/>
        <v>42870</v>
      </c>
      <c r="B670" s="65">
        <f t="shared" si="362"/>
        <v>9</v>
      </c>
      <c r="C670" s="66" t="s">
        <v>358</v>
      </c>
      <c r="D670" s="66"/>
      <c r="E670" s="66"/>
      <c r="F670" s="65">
        <v>91</v>
      </c>
      <c r="G670" s="66" t="s">
        <v>691</v>
      </c>
      <c r="H670" s="65">
        <f t="shared" si="363"/>
        <v>25</v>
      </c>
      <c r="I670" s="65">
        <v>15</v>
      </c>
      <c r="J670" s="192">
        <v>14</v>
      </c>
      <c r="K670" s="192">
        <v>1847</v>
      </c>
      <c r="L670" s="193">
        <v>18</v>
      </c>
      <c r="M670" s="193"/>
      <c r="N670" s="194">
        <f t="shared" ref="N670" si="369">IF(J670=0,0,(K670-L670)/J670)</f>
        <v>130.64285714285714</v>
      </c>
      <c r="O670" s="192">
        <v>57</v>
      </c>
      <c r="P670" s="65">
        <f t="shared" si="365"/>
        <v>29</v>
      </c>
      <c r="Q670" s="65">
        <f t="shared" si="366"/>
        <v>1</v>
      </c>
      <c r="R670" s="65">
        <f t="shared" si="367"/>
        <v>60482</v>
      </c>
      <c r="S670" s="194">
        <f>AVERAGE(I662:I690)</f>
        <v>12.482758620689655</v>
      </c>
    </row>
    <row r="671" spans="1:19">
      <c r="A671" s="64">
        <f t="shared" si="361"/>
        <v>42870</v>
      </c>
      <c r="B671" s="65">
        <f t="shared" si="362"/>
        <v>10</v>
      </c>
      <c r="C671" s="66" t="s">
        <v>787</v>
      </c>
      <c r="D671" s="66"/>
      <c r="E671" s="66"/>
      <c r="F671" s="65">
        <v>89</v>
      </c>
      <c r="G671" s="66" t="s">
        <v>675</v>
      </c>
      <c r="H671" s="65">
        <f t="shared" si="363"/>
        <v>25</v>
      </c>
      <c r="I671" s="65">
        <v>3</v>
      </c>
      <c r="J671" s="192">
        <v>16</v>
      </c>
      <c r="K671" s="192">
        <v>2160</v>
      </c>
      <c r="L671" s="193">
        <v>0</v>
      </c>
      <c r="M671" s="193"/>
      <c r="N671" s="194">
        <f t="shared" si="368"/>
        <v>135</v>
      </c>
      <c r="O671" s="192">
        <v>337</v>
      </c>
      <c r="P671" s="65">
        <f t="shared" si="365"/>
        <v>29</v>
      </c>
      <c r="Q671" s="65">
        <f t="shared" si="366"/>
        <v>1</v>
      </c>
      <c r="R671" s="65">
        <f t="shared" si="367"/>
        <v>60482</v>
      </c>
      <c r="S671" s="66"/>
    </row>
    <row r="672" spans="1:19">
      <c r="A672" s="64">
        <f t="shared" si="361"/>
        <v>42870</v>
      </c>
      <c r="B672" s="65">
        <f t="shared" si="362"/>
        <v>11</v>
      </c>
      <c r="C672" s="66" t="s">
        <v>444</v>
      </c>
      <c r="D672" s="66"/>
      <c r="E672" s="66"/>
      <c r="F672" s="65">
        <v>88</v>
      </c>
      <c r="G672" s="66" t="s">
        <v>670</v>
      </c>
      <c r="H672" s="65">
        <f t="shared" si="363"/>
        <v>25</v>
      </c>
      <c r="I672" s="65">
        <v>23</v>
      </c>
      <c r="J672" s="192">
        <v>16</v>
      </c>
      <c r="K672" s="192">
        <v>2160</v>
      </c>
      <c r="L672" s="193">
        <v>108</v>
      </c>
      <c r="M672" s="193"/>
      <c r="N672" s="194">
        <f t="shared" si="368"/>
        <v>128.25</v>
      </c>
      <c r="O672" s="192">
        <v>593</v>
      </c>
      <c r="P672" s="65">
        <f t="shared" si="365"/>
        <v>29</v>
      </c>
      <c r="Q672" s="65">
        <f t="shared" si="366"/>
        <v>1</v>
      </c>
      <c r="R672" s="65">
        <f t="shared" si="367"/>
        <v>60482</v>
      </c>
      <c r="S672" s="66"/>
    </row>
    <row r="673" spans="1:19">
      <c r="A673" s="64">
        <f t="shared" si="361"/>
        <v>42870</v>
      </c>
      <c r="B673" s="65">
        <f t="shared" si="362"/>
        <v>12</v>
      </c>
      <c r="C673" s="66" t="s">
        <v>764</v>
      </c>
      <c r="D673" s="66"/>
      <c r="E673" s="66"/>
      <c r="F673" s="65">
        <v>87</v>
      </c>
      <c r="G673" s="66" t="s">
        <v>691</v>
      </c>
      <c r="H673" s="65">
        <f t="shared" si="363"/>
        <v>25</v>
      </c>
      <c r="I673" s="65">
        <v>7</v>
      </c>
      <c r="J673" s="192">
        <v>16</v>
      </c>
      <c r="K673" s="192">
        <v>2123</v>
      </c>
      <c r="L673" s="193">
        <v>48</v>
      </c>
      <c r="M673" s="193"/>
      <c r="N673" s="194">
        <f t="shared" si="368"/>
        <v>129.6875</v>
      </c>
      <c r="O673" s="192">
        <v>30</v>
      </c>
      <c r="P673" s="65">
        <f t="shared" ref="P673" si="370">P672</f>
        <v>29</v>
      </c>
      <c r="Q673" s="65">
        <f t="shared" si="366"/>
        <v>1</v>
      </c>
      <c r="R673" s="65">
        <f t="shared" si="367"/>
        <v>60482</v>
      </c>
      <c r="S673" s="66"/>
    </row>
    <row r="674" spans="1:19">
      <c r="A674" s="64">
        <f t="shared" si="361"/>
        <v>42870</v>
      </c>
      <c r="B674" s="65">
        <f t="shared" si="362"/>
        <v>13</v>
      </c>
      <c r="C674" s="224" t="s">
        <v>261</v>
      </c>
      <c r="D674" s="224"/>
      <c r="E674" s="224"/>
      <c r="F674" s="225">
        <v>85</v>
      </c>
      <c r="G674" s="224" t="s">
        <v>670</v>
      </c>
      <c r="H674" s="65">
        <f t="shared" si="363"/>
        <v>25</v>
      </c>
      <c r="I674" s="65">
        <v>22</v>
      </c>
      <c r="J674" s="192">
        <v>16</v>
      </c>
      <c r="K674" s="192">
        <v>2107</v>
      </c>
      <c r="L674" s="193">
        <v>86</v>
      </c>
      <c r="M674" s="193"/>
      <c r="N674" s="194">
        <f t="shared" si="368"/>
        <v>126.3125</v>
      </c>
      <c r="O674" s="192">
        <v>126</v>
      </c>
      <c r="P674" s="65">
        <f t="shared" ref="P674" si="371">P673</f>
        <v>29</v>
      </c>
      <c r="Q674" s="65">
        <f t="shared" si="366"/>
        <v>1</v>
      </c>
      <c r="R674" s="65">
        <f t="shared" si="367"/>
        <v>60482</v>
      </c>
      <c r="S674" s="66"/>
    </row>
    <row r="675" spans="1:19">
      <c r="A675" s="64">
        <f t="shared" si="361"/>
        <v>42870</v>
      </c>
      <c r="B675" s="65">
        <f t="shared" si="362"/>
        <v>14</v>
      </c>
      <c r="C675" s="66" t="s">
        <v>788</v>
      </c>
      <c r="D675" s="66"/>
      <c r="E675" s="66"/>
      <c r="F675" s="65">
        <v>85</v>
      </c>
      <c r="G675" s="66" t="s">
        <v>691</v>
      </c>
      <c r="H675" s="65">
        <f t="shared" si="363"/>
        <v>25</v>
      </c>
      <c r="I675" s="65">
        <v>24</v>
      </c>
      <c r="J675" s="192">
        <v>16</v>
      </c>
      <c r="K675" s="192">
        <v>2133</v>
      </c>
      <c r="L675" s="193">
        <v>25</v>
      </c>
      <c r="M675" s="193"/>
      <c r="N675" s="194">
        <f t="shared" ref="N675:N678" si="372">IF(J675=0,0,(K675-L675)/J675)</f>
        <v>131.75</v>
      </c>
      <c r="O675" s="192">
        <v>56</v>
      </c>
      <c r="P675" s="65">
        <f t="shared" ref="P675" si="373">P674</f>
        <v>29</v>
      </c>
      <c r="Q675" s="65">
        <f t="shared" si="366"/>
        <v>1</v>
      </c>
      <c r="R675" s="65">
        <f t="shared" si="367"/>
        <v>60482</v>
      </c>
      <c r="S675" s="66"/>
    </row>
    <row r="676" spans="1:19">
      <c r="A676" s="64">
        <f t="shared" si="361"/>
        <v>42870</v>
      </c>
      <c r="B676" s="65">
        <f t="shared" si="362"/>
        <v>15</v>
      </c>
      <c r="C676" s="66" t="s">
        <v>31</v>
      </c>
      <c r="D676" s="66"/>
      <c r="E676" s="66"/>
      <c r="F676" s="65">
        <v>84</v>
      </c>
      <c r="G676" s="66" t="s">
        <v>695</v>
      </c>
      <c r="H676" s="65">
        <f t="shared" si="363"/>
        <v>25</v>
      </c>
      <c r="I676" s="65">
        <v>22</v>
      </c>
      <c r="J676" s="195">
        <v>16</v>
      </c>
      <c r="K676" s="195">
        <v>2130</v>
      </c>
      <c r="L676" s="193">
        <v>86</v>
      </c>
      <c r="M676" s="193"/>
      <c r="N676" s="194">
        <f t="shared" si="372"/>
        <v>127.75</v>
      </c>
      <c r="O676" s="195">
        <v>260</v>
      </c>
      <c r="P676" s="65">
        <f t="shared" ref="P676" si="374">P675</f>
        <v>29</v>
      </c>
      <c r="Q676" s="65">
        <f t="shared" si="366"/>
        <v>1</v>
      </c>
      <c r="R676" s="65">
        <f t="shared" si="367"/>
        <v>60482</v>
      </c>
      <c r="S676" s="66"/>
    </row>
    <row r="677" spans="1:19">
      <c r="A677" s="64">
        <f t="shared" si="361"/>
        <v>42870</v>
      </c>
      <c r="B677" s="65">
        <f t="shared" si="362"/>
        <v>16</v>
      </c>
      <c r="C677" s="214" t="s">
        <v>507</v>
      </c>
      <c r="D677" s="214"/>
      <c r="E677" s="214"/>
      <c r="F677" s="129">
        <v>83</v>
      </c>
      <c r="G677" s="130" t="s">
        <v>686</v>
      </c>
      <c r="H677" s="65">
        <f t="shared" si="363"/>
        <v>25</v>
      </c>
      <c r="I677" s="65">
        <v>1</v>
      </c>
      <c r="J677" s="195">
        <v>15</v>
      </c>
      <c r="K677" s="195">
        <v>2025</v>
      </c>
      <c r="L677" s="193">
        <v>63</v>
      </c>
      <c r="M677" s="193"/>
      <c r="N677" s="194">
        <f t="shared" ref="N677" si="375">IF(J677=0,0,(K677-L677)/J677)</f>
        <v>130.80000000000001</v>
      </c>
      <c r="O677" s="195">
        <v>0</v>
      </c>
      <c r="P677" s="65">
        <f t="shared" ref="P677" si="376">P676</f>
        <v>29</v>
      </c>
      <c r="Q677" s="65">
        <f t="shared" si="366"/>
        <v>1</v>
      </c>
      <c r="R677" s="65">
        <f t="shared" si="367"/>
        <v>60482</v>
      </c>
      <c r="S677" s="66"/>
    </row>
    <row r="678" spans="1:19">
      <c r="A678" s="64">
        <f t="shared" si="361"/>
        <v>42870</v>
      </c>
      <c r="B678" s="65">
        <f t="shared" si="362"/>
        <v>17</v>
      </c>
      <c r="C678" s="66" t="s">
        <v>789</v>
      </c>
      <c r="D678" s="66"/>
      <c r="E678" s="66"/>
      <c r="F678" s="65">
        <v>83</v>
      </c>
      <c r="G678" s="66" t="s">
        <v>670</v>
      </c>
      <c r="H678" s="65">
        <f t="shared" si="363"/>
        <v>25</v>
      </c>
      <c r="I678" s="65">
        <v>6</v>
      </c>
      <c r="J678" s="195">
        <v>16</v>
      </c>
      <c r="K678" s="195">
        <v>2140</v>
      </c>
      <c r="L678" s="193">
        <v>12</v>
      </c>
      <c r="M678" s="193"/>
      <c r="N678" s="194">
        <f t="shared" si="372"/>
        <v>133</v>
      </c>
      <c r="O678" s="195">
        <v>464</v>
      </c>
      <c r="P678" s="65">
        <f t="shared" ref="P678" si="377">P677</f>
        <v>29</v>
      </c>
      <c r="Q678" s="65">
        <f t="shared" si="366"/>
        <v>1</v>
      </c>
      <c r="R678" s="65">
        <f t="shared" si="367"/>
        <v>60482</v>
      </c>
      <c r="S678" s="66"/>
    </row>
    <row r="679" spans="1:19">
      <c r="A679" s="64">
        <f t="shared" si="361"/>
        <v>42870</v>
      </c>
      <c r="B679" s="65">
        <f t="shared" si="362"/>
        <v>18</v>
      </c>
      <c r="C679" s="128" t="s">
        <v>371</v>
      </c>
      <c r="D679" s="128"/>
      <c r="E679" s="128"/>
      <c r="F679" s="129">
        <v>80</v>
      </c>
      <c r="G679" s="130" t="s">
        <v>343</v>
      </c>
      <c r="H679" s="65">
        <f t="shared" si="363"/>
        <v>25</v>
      </c>
      <c r="I679" s="65">
        <v>6</v>
      </c>
      <c r="J679" s="192">
        <v>15</v>
      </c>
      <c r="K679" s="192">
        <v>1953</v>
      </c>
      <c r="L679" s="193">
        <v>19</v>
      </c>
      <c r="M679" s="193"/>
      <c r="N679" s="194">
        <f>IF(J679=0,0,(K679-L679)/J679)</f>
        <v>128.93333333333334</v>
      </c>
      <c r="O679" s="192">
        <v>0</v>
      </c>
      <c r="P679" s="65">
        <f t="shared" ref="P679" si="378">P678</f>
        <v>29</v>
      </c>
      <c r="Q679" s="65">
        <f t="shared" si="366"/>
        <v>1</v>
      </c>
      <c r="R679" s="65">
        <f t="shared" si="367"/>
        <v>60482</v>
      </c>
      <c r="S679" s="66"/>
    </row>
    <row r="680" spans="1:19">
      <c r="A680" s="64">
        <f t="shared" si="361"/>
        <v>42870</v>
      </c>
      <c r="B680" s="65">
        <f t="shared" si="362"/>
        <v>19</v>
      </c>
      <c r="C680" s="224" t="s">
        <v>396</v>
      </c>
      <c r="D680" s="224"/>
      <c r="E680" s="224"/>
      <c r="F680" s="225">
        <v>79</v>
      </c>
      <c r="G680" s="224" t="s">
        <v>343</v>
      </c>
      <c r="H680" s="65">
        <f t="shared" si="363"/>
        <v>25</v>
      </c>
      <c r="I680" s="65">
        <v>7</v>
      </c>
      <c r="J680" s="192">
        <v>15</v>
      </c>
      <c r="K680" s="192">
        <v>1967</v>
      </c>
      <c r="L680" s="193">
        <v>17</v>
      </c>
      <c r="M680" s="193"/>
      <c r="N680" s="194">
        <f t="shared" ref="N680" si="379">IF(J680=0,0,(K680-L680)/J680)</f>
        <v>130</v>
      </c>
      <c r="O680" s="192">
        <v>32</v>
      </c>
      <c r="P680" s="65">
        <f t="shared" ref="P680" si="380">P679</f>
        <v>29</v>
      </c>
      <c r="Q680" s="65">
        <f t="shared" si="366"/>
        <v>1</v>
      </c>
      <c r="R680" s="65">
        <f t="shared" si="367"/>
        <v>60482</v>
      </c>
      <c r="S680" s="66"/>
    </row>
    <row r="681" spans="1:19">
      <c r="A681" s="64">
        <f t="shared" si="361"/>
        <v>42870</v>
      </c>
      <c r="B681" s="65">
        <f t="shared" si="362"/>
        <v>20</v>
      </c>
      <c r="C681" s="128" t="s">
        <v>441</v>
      </c>
      <c r="D681" s="128"/>
      <c r="E681" s="128"/>
      <c r="F681" s="129">
        <v>77</v>
      </c>
      <c r="G681" s="130" t="s">
        <v>686</v>
      </c>
      <c r="H681" s="65">
        <f t="shared" si="363"/>
        <v>25</v>
      </c>
      <c r="I681" s="65">
        <v>9</v>
      </c>
      <c r="J681" s="192">
        <v>16</v>
      </c>
      <c r="K681" s="192">
        <v>2099</v>
      </c>
      <c r="L681" s="193">
        <v>0</v>
      </c>
      <c r="M681" s="193"/>
      <c r="N681" s="194">
        <f t="shared" ref="N681" si="381">IF(J681=0,0,(K681-L681)/J681)</f>
        <v>131.1875</v>
      </c>
      <c r="O681" s="192">
        <v>0</v>
      </c>
      <c r="P681" s="65">
        <f t="shared" ref="P681" si="382">P680</f>
        <v>29</v>
      </c>
      <c r="Q681" s="65">
        <f t="shared" si="366"/>
        <v>1</v>
      </c>
      <c r="R681" s="65">
        <f t="shared" si="367"/>
        <v>60482</v>
      </c>
      <c r="S681" s="66"/>
    </row>
    <row r="682" spans="1:19">
      <c r="A682" s="64">
        <f t="shared" si="361"/>
        <v>42870</v>
      </c>
      <c r="B682" s="65">
        <f t="shared" si="362"/>
        <v>21</v>
      </c>
      <c r="C682" s="125" t="s">
        <v>381</v>
      </c>
      <c r="D682" s="125"/>
      <c r="E682" s="125"/>
      <c r="F682" s="137">
        <v>77</v>
      </c>
      <c r="G682" s="109" t="s">
        <v>343</v>
      </c>
      <c r="H682" s="65">
        <f t="shared" si="363"/>
        <v>25</v>
      </c>
      <c r="I682" s="65">
        <v>9</v>
      </c>
      <c r="J682" s="192">
        <v>16</v>
      </c>
      <c r="K682" s="192">
        <v>2110</v>
      </c>
      <c r="L682" s="193">
        <v>37</v>
      </c>
      <c r="M682" s="193"/>
      <c r="N682" s="194">
        <f>IF(J682=0,0,(K682-L682)/J682)</f>
        <v>129.5625</v>
      </c>
      <c r="O682" s="192">
        <v>181</v>
      </c>
      <c r="P682" s="65">
        <f t="shared" ref="P682" si="383">P681</f>
        <v>29</v>
      </c>
      <c r="Q682" s="65">
        <f t="shared" si="366"/>
        <v>1</v>
      </c>
      <c r="R682" s="65">
        <f t="shared" si="367"/>
        <v>60482</v>
      </c>
      <c r="S682" s="66"/>
    </row>
    <row r="683" spans="1:19">
      <c r="A683" s="64">
        <f t="shared" si="361"/>
        <v>42870</v>
      </c>
      <c r="B683" s="65">
        <f t="shared" si="362"/>
        <v>22</v>
      </c>
      <c r="C683" s="125" t="s">
        <v>383</v>
      </c>
      <c r="D683" s="125"/>
      <c r="E683" s="125"/>
      <c r="F683" s="137">
        <v>74</v>
      </c>
      <c r="G683" s="109" t="s">
        <v>719</v>
      </c>
      <c r="H683" s="65">
        <f t="shared" si="363"/>
        <v>25</v>
      </c>
      <c r="I683" s="65">
        <v>9</v>
      </c>
      <c r="J683" s="192">
        <v>16</v>
      </c>
      <c r="K683" s="192">
        <v>2099</v>
      </c>
      <c r="L683" s="193">
        <v>6</v>
      </c>
      <c r="M683" s="193"/>
      <c r="N683" s="194">
        <f t="shared" ref="N683:N684" si="384">IF(J683=0,0,(K683-L683)/J683)</f>
        <v>130.8125</v>
      </c>
      <c r="O683" s="192">
        <v>226</v>
      </c>
      <c r="P683" s="65">
        <f t="shared" ref="P683" si="385">P682</f>
        <v>29</v>
      </c>
      <c r="Q683" s="65">
        <f t="shared" si="366"/>
        <v>1</v>
      </c>
      <c r="R683" s="65">
        <f t="shared" si="367"/>
        <v>60482</v>
      </c>
      <c r="S683" s="66"/>
    </row>
    <row r="684" spans="1:19">
      <c r="A684" s="64">
        <f t="shared" si="361"/>
        <v>42870</v>
      </c>
      <c r="B684" s="65">
        <f t="shared" si="362"/>
        <v>23</v>
      </c>
      <c r="C684" s="125" t="s">
        <v>408</v>
      </c>
      <c r="D684" s="125"/>
      <c r="E684" s="125"/>
      <c r="F684" s="137">
        <v>74</v>
      </c>
      <c r="G684" s="109" t="s">
        <v>686</v>
      </c>
      <c r="H684" s="65">
        <f t="shared" si="363"/>
        <v>25</v>
      </c>
      <c r="I684" s="65">
        <v>11</v>
      </c>
      <c r="J684" s="192">
        <v>15</v>
      </c>
      <c r="K684" s="192">
        <v>1997</v>
      </c>
      <c r="L684" s="193">
        <v>0</v>
      </c>
      <c r="M684" s="193"/>
      <c r="N684" s="194">
        <f t="shared" si="384"/>
        <v>133.13333333333333</v>
      </c>
      <c r="O684" s="192">
        <v>102</v>
      </c>
      <c r="P684" s="65">
        <f t="shared" ref="P684" si="386">P683</f>
        <v>29</v>
      </c>
      <c r="Q684" s="65">
        <f t="shared" si="366"/>
        <v>1</v>
      </c>
      <c r="R684" s="65">
        <f t="shared" si="367"/>
        <v>60482</v>
      </c>
      <c r="S684" s="66"/>
    </row>
    <row r="685" spans="1:19">
      <c r="A685" s="64">
        <f t="shared" si="361"/>
        <v>42870</v>
      </c>
      <c r="B685" s="65">
        <f t="shared" si="362"/>
        <v>24</v>
      </c>
      <c r="C685" s="125" t="s">
        <v>41</v>
      </c>
      <c r="D685" s="125"/>
      <c r="E685" s="125"/>
      <c r="F685" s="137">
        <v>73</v>
      </c>
      <c r="G685" s="109" t="s">
        <v>343</v>
      </c>
      <c r="H685" s="65">
        <f t="shared" si="363"/>
        <v>25</v>
      </c>
      <c r="I685" s="65">
        <v>25</v>
      </c>
      <c r="J685" s="192">
        <v>16</v>
      </c>
      <c r="K685" s="192">
        <v>2109</v>
      </c>
      <c r="L685" s="193">
        <v>38</v>
      </c>
      <c r="M685" s="193"/>
      <c r="N685" s="194">
        <f>IF(J685=0,0,(K685-L685)/J685)</f>
        <v>129.4375</v>
      </c>
      <c r="O685" s="192">
        <v>55</v>
      </c>
      <c r="P685" s="65">
        <f t="shared" ref="P685" si="387">P684</f>
        <v>29</v>
      </c>
      <c r="Q685" s="65">
        <f t="shared" si="366"/>
        <v>1</v>
      </c>
      <c r="R685" s="65">
        <f t="shared" si="367"/>
        <v>60482</v>
      </c>
      <c r="S685" s="66"/>
    </row>
    <row r="686" spans="1:19">
      <c r="A686" s="64">
        <f t="shared" si="361"/>
        <v>42870</v>
      </c>
      <c r="B686" s="65">
        <f t="shared" si="362"/>
        <v>25</v>
      </c>
      <c r="C686" s="125" t="s">
        <v>784</v>
      </c>
      <c r="D686" s="125"/>
      <c r="E686" s="125"/>
      <c r="F686" s="137">
        <v>73</v>
      </c>
      <c r="G686" s="109" t="s">
        <v>686</v>
      </c>
      <c r="H686" s="65">
        <f t="shared" si="363"/>
        <v>25</v>
      </c>
      <c r="I686" s="65">
        <v>2</v>
      </c>
      <c r="J686" s="192">
        <v>16</v>
      </c>
      <c r="K686" s="192">
        <v>2144</v>
      </c>
      <c r="L686" s="193">
        <v>30</v>
      </c>
      <c r="M686" s="193"/>
      <c r="N686" s="194">
        <f t="shared" ref="N686:N690" si="388">IF(J686=0,0,(K686-L686)/J686)</f>
        <v>132.125</v>
      </c>
      <c r="O686" s="192">
        <v>218</v>
      </c>
      <c r="P686" s="65">
        <f t="shared" ref="P686" si="389">P685</f>
        <v>29</v>
      </c>
      <c r="Q686" s="65">
        <f t="shared" si="366"/>
        <v>1</v>
      </c>
      <c r="R686" s="65">
        <f t="shared" si="367"/>
        <v>60482</v>
      </c>
      <c r="S686" s="66"/>
    </row>
    <row r="687" spans="1:19">
      <c r="A687" s="64">
        <f t="shared" si="361"/>
        <v>42870</v>
      </c>
      <c r="B687" s="65">
        <f t="shared" si="362"/>
        <v>26</v>
      </c>
      <c r="C687" s="226" t="s">
        <v>506</v>
      </c>
      <c r="D687" s="226"/>
      <c r="E687" s="226"/>
      <c r="F687" s="227">
        <v>71</v>
      </c>
      <c r="G687" s="228" t="s">
        <v>790</v>
      </c>
      <c r="H687" s="65">
        <f t="shared" si="363"/>
        <v>25</v>
      </c>
      <c r="I687" s="65">
        <v>6</v>
      </c>
      <c r="J687" s="192">
        <v>15</v>
      </c>
      <c r="K687" s="192">
        <v>1943</v>
      </c>
      <c r="L687" s="193">
        <v>82</v>
      </c>
      <c r="M687" s="193"/>
      <c r="N687" s="194">
        <f>IF(J687=0,0,(K687-L687)/J687)</f>
        <v>124.06666666666666</v>
      </c>
      <c r="O687" s="192">
        <v>177</v>
      </c>
      <c r="P687" s="65">
        <f t="shared" ref="P687" si="390">P686</f>
        <v>29</v>
      </c>
      <c r="Q687" s="65">
        <f t="shared" si="366"/>
        <v>1</v>
      </c>
      <c r="R687" s="65">
        <f t="shared" si="367"/>
        <v>60482</v>
      </c>
      <c r="S687" s="66"/>
    </row>
    <row r="688" spans="1:19">
      <c r="A688" s="64">
        <f t="shared" si="361"/>
        <v>42870</v>
      </c>
      <c r="B688" s="65">
        <f t="shared" si="362"/>
        <v>27</v>
      </c>
      <c r="C688" s="66" t="s">
        <v>414</v>
      </c>
      <c r="D688" s="66"/>
      <c r="E688" s="66"/>
      <c r="F688" s="65">
        <v>69</v>
      </c>
      <c r="G688" s="66" t="s">
        <v>691</v>
      </c>
      <c r="H688" s="65">
        <f t="shared" si="363"/>
        <v>25</v>
      </c>
      <c r="I688" s="65">
        <v>24</v>
      </c>
      <c r="J688" s="192">
        <v>15</v>
      </c>
      <c r="K688" s="192">
        <v>2015</v>
      </c>
      <c r="L688" s="193">
        <v>25</v>
      </c>
      <c r="M688" s="193"/>
      <c r="N688" s="194">
        <f t="shared" si="388"/>
        <v>132.66666666666666</v>
      </c>
      <c r="O688" s="192">
        <v>111</v>
      </c>
      <c r="P688" s="65">
        <f t="shared" ref="P688" si="391">P687</f>
        <v>29</v>
      </c>
      <c r="Q688" s="65">
        <f t="shared" si="366"/>
        <v>1</v>
      </c>
      <c r="R688" s="65">
        <f t="shared" si="367"/>
        <v>60482</v>
      </c>
      <c r="S688" s="66"/>
    </row>
    <row r="689" spans="1:19">
      <c r="A689" s="64">
        <f t="shared" si="361"/>
        <v>42870</v>
      </c>
      <c r="B689" s="65">
        <f t="shared" si="362"/>
        <v>28</v>
      </c>
      <c r="C689" s="214" t="s">
        <v>508</v>
      </c>
      <c r="D689" s="214"/>
      <c r="E689" s="214"/>
      <c r="F689" s="129">
        <v>68</v>
      </c>
      <c r="G689" s="130" t="s">
        <v>686</v>
      </c>
      <c r="H689" s="65">
        <f t="shared" si="363"/>
        <v>25</v>
      </c>
      <c r="I689" s="65">
        <v>1</v>
      </c>
      <c r="J689" s="195">
        <v>15</v>
      </c>
      <c r="K689" s="195">
        <v>1976</v>
      </c>
      <c r="L689" s="193">
        <v>0</v>
      </c>
      <c r="M689" s="193"/>
      <c r="N689" s="194">
        <f t="shared" si="388"/>
        <v>131.73333333333332</v>
      </c>
      <c r="O689" s="195">
        <v>0</v>
      </c>
      <c r="P689" s="65">
        <f t="shared" ref="P689" si="392">P688</f>
        <v>29</v>
      </c>
      <c r="Q689" s="65">
        <f t="shared" si="366"/>
        <v>1</v>
      </c>
      <c r="R689" s="65">
        <f t="shared" si="367"/>
        <v>60482</v>
      </c>
      <c r="S689" s="66"/>
    </row>
    <row r="690" spans="1:19" ht="17.25" thickBot="1">
      <c r="A690" s="69">
        <f t="shared" si="361"/>
        <v>42870</v>
      </c>
      <c r="B690" s="70">
        <f t="shared" si="362"/>
        <v>29</v>
      </c>
      <c r="C690" s="209" t="s">
        <v>442</v>
      </c>
      <c r="D690" s="209"/>
      <c r="E690" s="209"/>
      <c r="F690" s="176">
        <v>62</v>
      </c>
      <c r="G690" s="210" t="s">
        <v>670</v>
      </c>
      <c r="H690" s="70">
        <f t="shared" si="363"/>
        <v>25</v>
      </c>
      <c r="I690" s="70">
        <v>8</v>
      </c>
      <c r="J690" s="198">
        <v>16</v>
      </c>
      <c r="K690" s="198">
        <v>2095</v>
      </c>
      <c r="L690" s="199">
        <v>22</v>
      </c>
      <c r="M690" s="199"/>
      <c r="N690" s="200">
        <f t="shared" si="388"/>
        <v>129.5625</v>
      </c>
      <c r="O690" s="198">
        <v>41</v>
      </c>
      <c r="P690" s="70">
        <f t="shared" ref="P690" si="393">P689</f>
        <v>29</v>
      </c>
      <c r="Q690" s="70">
        <f t="shared" si="366"/>
        <v>1</v>
      </c>
      <c r="R690" s="70">
        <f t="shared" si="367"/>
        <v>60482</v>
      </c>
      <c r="S690" s="75"/>
    </row>
    <row r="691" spans="1:19" ht="17.25" thickTop="1">
      <c r="A691" s="140">
        <f>A690+7</f>
        <v>42877</v>
      </c>
      <c r="B691" s="141">
        <v>1</v>
      </c>
      <c r="C691" s="177" t="s">
        <v>517</v>
      </c>
      <c r="D691" s="177"/>
      <c r="E691" s="177"/>
      <c r="F691" s="178">
        <v>158</v>
      </c>
      <c r="G691" s="177" t="s">
        <v>790</v>
      </c>
      <c r="H691" s="141">
        <f>H690+1</f>
        <v>26</v>
      </c>
      <c r="I691" s="141">
        <v>1</v>
      </c>
      <c r="J691" s="183">
        <v>15</v>
      </c>
      <c r="K691" s="183">
        <v>2025</v>
      </c>
      <c r="L691" s="184">
        <v>64</v>
      </c>
      <c r="M691" s="184"/>
      <c r="N691" s="185">
        <f>IF(J691=0,0,(K691-L691)/J691)</f>
        <v>130.73333333333332</v>
      </c>
      <c r="O691" s="229">
        <v>1000</v>
      </c>
      <c r="P691" s="141">
        <f>COUNTA(C691:C720)</f>
        <v>30</v>
      </c>
      <c r="Q691" s="141">
        <v>1</v>
      </c>
      <c r="R691" s="141">
        <f>SUM(K691:K720)</f>
        <v>62807</v>
      </c>
      <c r="S691" s="201">
        <f>SUM(L691:L720)</f>
        <v>1184</v>
      </c>
    </row>
    <row r="692" spans="1:19">
      <c r="A692" s="140">
        <f>A691</f>
        <v>42877</v>
      </c>
      <c r="B692" s="141">
        <f>B691+1</f>
        <v>2</v>
      </c>
      <c r="C692" s="142" t="s">
        <v>779</v>
      </c>
      <c r="D692" s="142"/>
      <c r="E692" s="142"/>
      <c r="F692" s="141">
        <v>129</v>
      </c>
      <c r="G692" s="142" t="s">
        <v>695</v>
      </c>
      <c r="H692" s="141">
        <f>H691</f>
        <v>26</v>
      </c>
      <c r="I692" s="141">
        <v>5</v>
      </c>
      <c r="J692" s="183">
        <v>16</v>
      </c>
      <c r="K692" s="183">
        <v>2133</v>
      </c>
      <c r="L692" s="184">
        <v>0</v>
      </c>
      <c r="M692" s="184"/>
      <c r="N692" s="185">
        <f>IF(J692=0,0,(K692-L692)/J692)</f>
        <v>133.3125</v>
      </c>
      <c r="O692" s="183">
        <v>595</v>
      </c>
      <c r="P692" s="141">
        <f>P691</f>
        <v>30</v>
      </c>
      <c r="Q692" s="141">
        <f>Q691</f>
        <v>1</v>
      </c>
      <c r="R692" s="141">
        <f>R691</f>
        <v>62807</v>
      </c>
      <c r="S692" s="142" t="s">
        <v>751</v>
      </c>
    </row>
    <row r="693" spans="1:19">
      <c r="A693" s="140">
        <f t="shared" ref="A693:A699" si="394">A692</f>
        <v>42877</v>
      </c>
      <c r="B693" s="141">
        <f t="shared" ref="B693:B699" si="395">B692+1</f>
        <v>3</v>
      </c>
      <c r="C693" s="142" t="s">
        <v>29</v>
      </c>
      <c r="D693" s="142"/>
      <c r="E693" s="142"/>
      <c r="F693" s="141">
        <v>119</v>
      </c>
      <c r="G693" s="142" t="s">
        <v>729</v>
      </c>
      <c r="H693" s="141">
        <f t="shared" ref="H693:H720" si="396">H692</f>
        <v>26</v>
      </c>
      <c r="I693" s="141">
        <v>25</v>
      </c>
      <c r="J693" s="183">
        <v>16</v>
      </c>
      <c r="K693" s="183">
        <v>2160</v>
      </c>
      <c r="L693" s="184">
        <v>54</v>
      </c>
      <c r="M693" s="184"/>
      <c r="N693" s="185">
        <f>IF(J693=0,0,(K693-L693)/J693)</f>
        <v>131.625</v>
      </c>
      <c r="O693" s="183">
        <v>287</v>
      </c>
      <c r="P693" s="141">
        <f t="shared" ref="P693:P699" si="397">P692</f>
        <v>30</v>
      </c>
      <c r="Q693" s="141">
        <f t="shared" ref="Q693:Q699" si="398">Q692</f>
        <v>1</v>
      </c>
      <c r="R693" s="141">
        <f t="shared" ref="R693:R699" si="399">R692</f>
        <v>62807</v>
      </c>
      <c r="S693" s="185">
        <f>AVERAGE(N691:N720)</f>
        <v>130.27950396825398</v>
      </c>
    </row>
    <row r="694" spans="1:19">
      <c r="A694" s="140">
        <f t="shared" si="394"/>
        <v>42877</v>
      </c>
      <c r="B694" s="141">
        <f t="shared" si="395"/>
        <v>4</v>
      </c>
      <c r="C694" s="177" t="s">
        <v>516</v>
      </c>
      <c r="D694" s="177"/>
      <c r="E694" s="177"/>
      <c r="F694" s="178">
        <v>110</v>
      </c>
      <c r="G694" s="177" t="s">
        <v>691</v>
      </c>
      <c r="H694" s="141">
        <f t="shared" si="396"/>
        <v>26</v>
      </c>
      <c r="I694" s="141">
        <v>2</v>
      </c>
      <c r="J694" s="183">
        <v>16</v>
      </c>
      <c r="K694" s="183">
        <v>2125</v>
      </c>
      <c r="L694" s="184">
        <v>135</v>
      </c>
      <c r="M694" s="184"/>
      <c r="N694" s="185">
        <f>IF(J694=0,0,(K694-L694)/J694)</f>
        <v>124.375</v>
      </c>
      <c r="O694" s="229">
        <v>500</v>
      </c>
      <c r="P694" s="141">
        <f t="shared" si="397"/>
        <v>30</v>
      </c>
      <c r="Q694" s="141">
        <f t="shared" si="398"/>
        <v>1</v>
      </c>
      <c r="R694" s="141">
        <f t="shared" si="399"/>
        <v>62807</v>
      </c>
      <c r="S694" s="142" t="s">
        <v>760</v>
      </c>
    </row>
    <row r="695" spans="1:19">
      <c r="A695" s="140">
        <f t="shared" si="394"/>
        <v>42877</v>
      </c>
      <c r="B695" s="141">
        <f t="shared" si="395"/>
        <v>5</v>
      </c>
      <c r="C695" s="144" t="s">
        <v>402</v>
      </c>
      <c r="D695" s="144"/>
      <c r="E695" s="144"/>
      <c r="F695" s="148">
        <v>103</v>
      </c>
      <c r="G695" s="149" t="s">
        <v>695</v>
      </c>
      <c r="H695" s="141">
        <f t="shared" si="396"/>
        <v>26</v>
      </c>
      <c r="I695" s="141">
        <v>15</v>
      </c>
      <c r="J695" s="183">
        <v>16</v>
      </c>
      <c r="K695" s="183">
        <v>2133</v>
      </c>
      <c r="L695" s="184">
        <v>7</v>
      </c>
      <c r="M695" s="184"/>
      <c r="N695" s="185">
        <f t="shared" ref="N695" si="400">IF(J695=0,0,(K695-L695)/J695)</f>
        <v>132.875</v>
      </c>
      <c r="O695" s="183">
        <v>188</v>
      </c>
      <c r="P695" s="141">
        <f t="shared" si="397"/>
        <v>30</v>
      </c>
      <c r="Q695" s="141">
        <f t="shared" si="398"/>
        <v>1</v>
      </c>
      <c r="R695" s="141">
        <f t="shared" si="399"/>
        <v>62807</v>
      </c>
      <c r="S695" s="185">
        <f>AVERAGE(F691:F720)</f>
        <v>89.4</v>
      </c>
    </row>
    <row r="696" spans="1:19">
      <c r="A696" s="140">
        <f t="shared" si="394"/>
        <v>42877</v>
      </c>
      <c r="B696" s="141">
        <f t="shared" si="395"/>
        <v>6</v>
      </c>
      <c r="C696" s="144" t="s">
        <v>413</v>
      </c>
      <c r="D696" s="144"/>
      <c r="E696" s="144"/>
      <c r="F696" s="148">
        <v>100</v>
      </c>
      <c r="G696" s="146" t="s">
        <v>695</v>
      </c>
      <c r="H696" s="141">
        <f t="shared" si="396"/>
        <v>26</v>
      </c>
      <c r="I696" s="141">
        <v>20</v>
      </c>
      <c r="J696" s="183">
        <v>16</v>
      </c>
      <c r="K696" s="183">
        <v>2160</v>
      </c>
      <c r="L696" s="184">
        <v>27</v>
      </c>
      <c r="M696" s="184"/>
      <c r="N696" s="185">
        <f>IF(J696=0,0,(K696-L696)/J696)</f>
        <v>133.3125</v>
      </c>
      <c r="O696" s="183">
        <v>174</v>
      </c>
      <c r="P696" s="141">
        <f t="shared" si="397"/>
        <v>30</v>
      </c>
      <c r="Q696" s="141">
        <f t="shared" si="398"/>
        <v>1</v>
      </c>
      <c r="R696" s="141">
        <f t="shared" si="399"/>
        <v>62807</v>
      </c>
      <c r="S696" s="142" t="s">
        <v>791</v>
      </c>
    </row>
    <row r="697" spans="1:19">
      <c r="A697" s="140">
        <f t="shared" si="394"/>
        <v>42877</v>
      </c>
      <c r="B697" s="141">
        <f t="shared" si="395"/>
        <v>7</v>
      </c>
      <c r="C697" s="144" t="s">
        <v>694</v>
      </c>
      <c r="D697" s="144"/>
      <c r="E697" s="144"/>
      <c r="F697" s="148">
        <v>98</v>
      </c>
      <c r="G697" s="149" t="s">
        <v>670</v>
      </c>
      <c r="H697" s="141">
        <f t="shared" si="396"/>
        <v>26</v>
      </c>
      <c r="I697" s="141">
        <v>23</v>
      </c>
      <c r="J697" s="183">
        <v>14</v>
      </c>
      <c r="K697" s="183">
        <v>1890</v>
      </c>
      <c r="L697" s="184">
        <v>43</v>
      </c>
      <c r="M697" s="184"/>
      <c r="N697" s="185">
        <f t="shared" ref="N697:N709" si="401">IF(J697=0,0,(K697-L697)/J697)</f>
        <v>131.92857142857142</v>
      </c>
      <c r="O697" s="183">
        <v>87</v>
      </c>
      <c r="P697" s="141">
        <f t="shared" si="397"/>
        <v>30</v>
      </c>
      <c r="Q697" s="141">
        <f t="shared" si="398"/>
        <v>1</v>
      </c>
      <c r="R697" s="141">
        <f t="shared" si="399"/>
        <v>62807</v>
      </c>
      <c r="S697" s="215">
        <f>S693*P691*16</f>
        <v>62534.16190476191</v>
      </c>
    </row>
    <row r="698" spans="1:19">
      <c r="A698" s="140">
        <f t="shared" si="394"/>
        <v>42877</v>
      </c>
      <c r="B698" s="141">
        <f t="shared" si="395"/>
        <v>8</v>
      </c>
      <c r="C698" s="144" t="s">
        <v>770</v>
      </c>
      <c r="D698" s="144"/>
      <c r="E698" s="144"/>
      <c r="F698" s="148">
        <v>92</v>
      </c>
      <c r="G698" s="146" t="s">
        <v>706</v>
      </c>
      <c r="H698" s="141">
        <f t="shared" si="396"/>
        <v>26</v>
      </c>
      <c r="I698" s="141">
        <v>24</v>
      </c>
      <c r="J698" s="183">
        <v>16</v>
      </c>
      <c r="K698" s="183">
        <v>2101</v>
      </c>
      <c r="L698" s="184">
        <v>22</v>
      </c>
      <c r="M698" s="184"/>
      <c r="N698" s="185">
        <f t="shared" si="401"/>
        <v>129.9375</v>
      </c>
      <c r="O698" s="183">
        <v>220</v>
      </c>
      <c r="P698" s="141">
        <f t="shared" si="397"/>
        <v>30</v>
      </c>
      <c r="Q698" s="141">
        <f t="shared" si="398"/>
        <v>1</v>
      </c>
      <c r="R698" s="141">
        <f t="shared" si="399"/>
        <v>62807</v>
      </c>
      <c r="S698" s="142" t="s">
        <v>786</v>
      </c>
    </row>
    <row r="699" spans="1:19">
      <c r="A699" s="140">
        <f t="shared" si="394"/>
        <v>42877</v>
      </c>
      <c r="B699" s="141">
        <f t="shared" si="395"/>
        <v>9</v>
      </c>
      <c r="C699" s="142" t="s">
        <v>360</v>
      </c>
      <c r="D699" s="142"/>
      <c r="E699" s="142"/>
      <c r="F699" s="141">
        <v>92</v>
      </c>
      <c r="G699" s="142" t="s">
        <v>729</v>
      </c>
      <c r="H699" s="141">
        <f t="shared" si="396"/>
        <v>26</v>
      </c>
      <c r="I699" s="141">
        <v>16</v>
      </c>
      <c r="J699" s="183">
        <v>16</v>
      </c>
      <c r="K699" s="183">
        <v>2126</v>
      </c>
      <c r="L699" s="184">
        <v>28</v>
      </c>
      <c r="M699" s="184"/>
      <c r="N699" s="185">
        <f t="shared" si="401"/>
        <v>131.125</v>
      </c>
      <c r="O699" s="183">
        <v>183</v>
      </c>
      <c r="P699" s="141">
        <f t="shared" si="397"/>
        <v>30</v>
      </c>
      <c r="Q699" s="141">
        <f t="shared" si="398"/>
        <v>1</v>
      </c>
      <c r="R699" s="141">
        <f t="shared" si="399"/>
        <v>62807</v>
      </c>
      <c r="S699" s="185">
        <f>AVERAGE(I691:I720)</f>
        <v>13.1</v>
      </c>
    </row>
    <row r="700" spans="1:19">
      <c r="A700" s="140">
        <f t="shared" ref="A700:A720" si="402">A699</f>
        <v>42877</v>
      </c>
      <c r="B700" s="141">
        <f t="shared" ref="B700:B720" si="403">B699+1</f>
        <v>10</v>
      </c>
      <c r="C700" s="142" t="s">
        <v>787</v>
      </c>
      <c r="D700" s="142"/>
      <c r="E700" s="142"/>
      <c r="F700" s="141">
        <v>89</v>
      </c>
      <c r="G700" s="142" t="s">
        <v>691</v>
      </c>
      <c r="H700" s="141">
        <f t="shared" si="396"/>
        <v>26</v>
      </c>
      <c r="I700" s="141">
        <v>4</v>
      </c>
      <c r="J700" s="183">
        <v>16</v>
      </c>
      <c r="K700" s="183">
        <v>2160</v>
      </c>
      <c r="L700" s="184">
        <v>0</v>
      </c>
      <c r="M700" s="184"/>
      <c r="N700" s="185">
        <f t="shared" si="401"/>
        <v>135</v>
      </c>
      <c r="O700" s="183">
        <v>225</v>
      </c>
      <c r="P700" s="141">
        <f t="shared" ref="P700:P720" si="404">P699</f>
        <v>30</v>
      </c>
      <c r="Q700" s="141">
        <f t="shared" ref="Q700:Q720" si="405">Q699</f>
        <v>1</v>
      </c>
      <c r="R700" s="141">
        <f t="shared" ref="R700:R720" si="406">R699</f>
        <v>62807</v>
      </c>
      <c r="S700" s="142"/>
    </row>
    <row r="701" spans="1:19">
      <c r="A701" s="140">
        <f t="shared" si="402"/>
        <v>42877</v>
      </c>
      <c r="B701" s="141">
        <f t="shared" si="403"/>
        <v>11</v>
      </c>
      <c r="C701" s="142" t="s">
        <v>358</v>
      </c>
      <c r="D701" s="142"/>
      <c r="E701" s="142"/>
      <c r="F701" s="141">
        <v>91</v>
      </c>
      <c r="G701" s="142" t="s">
        <v>691</v>
      </c>
      <c r="H701" s="141">
        <f t="shared" si="396"/>
        <v>26</v>
      </c>
      <c r="I701" s="141">
        <v>16</v>
      </c>
      <c r="J701" s="183">
        <v>16</v>
      </c>
      <c r="K701" s="183">
        <v>2098</v>
      </c>
      <c r="L701" s="184">
        <v>21</v>
      </c>
      <c r="M701" s="184"/>
      <c r="N701" s="185">
        <f t="shared" ref="N701:N702" si="407">IF(J701=0,0,(K701-L701)/J701)</f>
        <v>129.8125</v>
      </c>
      <c r="O701" s="183">
        <v>71</v>
      </c>
      <c r="P701" s="141">
        <f t="shared" si="404"/>
        <v>30</v>
      </c>
      <c r="Q701" s="141">
        <f t="shared" si="405"/>
        <v>1</v>
      </c>
      <c r="R701" s="141">
        <f t="shared" si="406"/>
        <v>62807</v>
      </c>
      <c r="S701" s="142"/>
    </row>
    <row r="702" spans="1:19">
      <c r="A702" s="140">
        <f t="shared" si="402"/>
        <v>42877</v>
      </c>
      <c r="B702" s="141">
        <f t="shared" si="403"/>
        <v>12</v>
      </c>
      <c r="C702" s="217" t="s">
        <v>509</v>
      </c>
      <c r="D702" s="217"/>
      <c r="E702" s="217"/>
      <c r="F702" s="218">
        <v>91</v>
      </c>
      <c r="G702" s="217" t="s">
        <v>670</v>
      </c>
      <c r="H702" s="141">
        <f t="shared" si="396"/>
        <v>26</v>
      </c>
      <c r="I702" s="141">
        <v>5</v>
      </c>
      <c r="J702" s="183">
        <v>16</v>
      </c>
      <c r="K702" s="183">
        <v>2123</v>
      </c>
      <c r="L702" s="184">
        <v>19</v>
      </c>
      <c r="M702" s="184"/>
      <c r="N702" s="185">
        <f t="shared" si="407"/>
        <v>131.5</v>
      </c>
      <c r="O702" s="183">
        <v>70</v>
      </c>
      <c r="P702" s="141">
        <f t="shared" si="404"/>
        <v>30</v>
      </c>
      <c r="Q702" s="141">
        <f t="shared" si="405"/>
        <v>1</v>
      </c>
      <c r="R702" s="141">
        <f t="shared" si="406"/>
        <v>62807</v>
      </c>
      <c r="S702" s="185"/>
    </row>
    <row r="703" spans="1:19">
      <c r="A703" s="140">
        <f t="shared" si="402"/>
        <v>42877</v>
      </c>
      <c r="B703" s="141">
        <f t="shared" si="403"/>
        <v>13</v>
      </c>
      <c r="C703" s="142" t="s">
        <v>444</v>
      </c>
      <c r="D703" s="142"/>
      <c r="E703" s="142"/>
      <c r="F703" s="141">
        <v>88</v>
      </c>
      <c r="G703" s="142" t="s">
        <v>670</v>
      </c>
      <c r="H703" s="141">
        <f t="shared" si="396"/>
        <v>26</v>
      </c>
      <c r="I703" s="141">
        <v>24</v>
      </c>
      <c r="J703" s="183">
        <v>16</v>
      </c>
      <c r="K703" s="183">
        <v>2111</v>
      </c>
      <c r="L703" s="184">
        <v>72</v>
      </c>
      <c r="M703" s="184"/>
      <c r="N703" s="185">
        <f t="shared" si="401"/>
        <v>127.4375</v>
      </c>
      <c r="O703" s="183">
        <v>388</v>
      </c>
      <c r="P703" s="141">
        <f t="shared" si="404"/>
        <v>30</v>
      </c>
      <c r="Q703" s="141">
        <f t="shared" si="405"/>
        <v>1</v>
      </c>
      <c r="R703" s="141">
        <f t="shared" si="406"/>
        <v>62807</v>
      </c>
      <c r="S703" s="141"/>
    </row>
    <row r="704" spans="1:19">
      <c r="A704" s="140">
        <f t="shared" si="402"/>
        <v>42877</v>
      </c>
      <c r="B704" s="141">
        <f t="shared" si="403"/>
        <v>14</v>
      </c>
      <c r="C704" s="142" t="s">
        <v>749</v>
      </c>
      <c r="D704" s="142"/>
      <c r="E704" s="142"/>
      <c r="F704" s="141">
        <v>87</v>
      </c>
      <c r="G704" s="142" t="s">
        <v>691</v>
      </c>
      <c r="H704" s="141">
        <f t="shared" si="396"/>
        <v>26</v>
      </c>
      <c r="I704" s="141">
        <v>8</v>
      </c>
      <c r="J704" s="183">
        <v>16</v>
      </c>
      <c r="K704" s="183">
        <v>2106</v>
      </c>
      <c r="L704" s="184">
        <v>30</v>
      </c>
      <c r="M704" s="184"/>
      <c r="N704" s="185">
        <f t="shared" si="401"/>
        <v>129.75</v>
      </c>
      <c r="O704" s="183">
        <v>51</v>
      </c>
      <c r="P704" s="141">
        <f t="shared" si="404"/>
        <v>30</v>
      </c>
      <c r="Q704" s="141">
        <f t="shared" si="405"/>
        <v>1</v>
      </c>
      <c r="R704" s="141">
        <f t="shared" si="406"/>
        <v>62807</v>
      </c>
      <c r="S704" s="142"/>
    </row>
    <row r="705" spans="1:19">
      <c r="A705" s="140">
        <f t="shared" si="402"/>
        <v>42877</v>
      </c>
      <c r="B705" s="141">
        <f t="shared" si="403"/>
        <v>15</v>
      </c>
      <c r="C705" s="142" t="s">
        <v>36</v>
      </c>
      <c r="D705" s="142"/>
      <c r="E705" s="142"/>
      <c r="F705" s="141">
        <v>85</v>
      </c>
      <c r="G705" s="142" t="s">
        <v>695</v>
      </c>
      <c r="H705" s="141">
        <f t="shared" si="396"/>
        <v>26</v>
      </c>
      <c r="I705" s="141">
        <v>23</v>
      </c>
      <c r="J705" s="183">
        <v>16</v>
      </c>
      <c r="K705" s="183">
        <v>2102</v>
      </c>
      <c r="L705" s="184">
        <v>117</v>
      </c>
      <c r="M705" s="184"/>
      <c r="N705" s="185">
        <f t="shared" si="401"/>
        <v>124.0625</v>
      </c>
      <c r="O705" s="183">
        <v>196</v>
      </c>
      <c r="P705" s="141">
        <f t="shared" si="404"/>
        <v>30</v>
      </c>
      <c r="Q705" s="141">
        <f t="shared" si="405"/>
        <v>1</v>
      </c>
      <c r="R705" s="141">
        <f t="shared" si="406"/>
        <v>62807</v>
      </c>
      <c r="S705" s="142"/>
    </row>
    <row r="706" spans="1:19">
      <c r="A706" s="140">
        <f t="shared" si="402"/>
        <v>42877</v>
      </c>
      <c r="B706" s="141">
        <f t="shared" si="403"/>
        <v>16</v>
      </c>
      <c r="C706" s="221" t="s">
        <v>792</v>
      </c>
      <c r="D706" s="221"/>
      <c r="E706" s="221"/>
      <c r="F706" s="230">
        <v>85</v>
      </c>
      <c r="G706" s="231" t="s">
        <v>686</v>
      </c>
      <c r="H706" s="141">
        <f t="shared" si="396"/>
        <v>26</v>
      </c>
      <c r="I706" s="141">
        <v>1</v>
      </c>
      <c r="J706" s="183">
        <v>16</v>
      </c>
      <c r="K706" s="183">
        <v>2109</v>
      </c>
      <c r="L706" s="184">
        <v>0</v>
      </c>
      <c r="M706" s="184"/>
      <c r="N706" s="185">
        <f t="shared" ref="N706" si="408">IF(J706=0,0,(K706-L706)/J706)</f>
        <v>131.8125</v>
      </c>
      <c r="O706" s="183">
        <v>44</v>
      </c>
      <c r="P706" s="141">
        <f t="shared" si="404"/>
        <v>30</v>
      </c>
      <c r="Q706" s="141">
        <f t="shared" si="405"/>
        <v>1</v>
      </c>
      <c r="R706" s="141">
        <f t="shared" si="406"/>
        <v>62807</v>
      </c>
      <c r="S706" s="142"/>
    </row>
    <row r="707" spans="1:19">
      <c r="A707" s="140">
        <f t="shared" si="402"/>
        <v>42877</v>
      </c>
      <c r="B707" s="141">
        <f t="shared" si="403"/>
        <v>17</v>
      </c>
      <c r="C707" s="142" t="s">
        <v>774</v>
      </c>
      <c r="D707" s="142"/>
      <c r="E707" s="142"/>
      <c r="F707" s="141">
        <v>85</v>
      </c>
      <c r="G707" s="142" t="s">
        <v>675</v>
      </c>
      <c r="H707" s="141">
        <f t="shared" si="396"/>
        <v>26</v>
      </c>
      <c r="I707" s="141">
        <v>25</v>
      </c>
      <c r="J707" s="183">
        <v>16</v>
      </c>
      <c r="K707" s="183">
        <v>2121</v>
      </c>
      <c r="L707" s="184">
        <v>10</v>
      </c>
      <c r="M707" s="184"/>
      <c r="N707" s="185">
        <f t="shared" si="401"/>
        <v>131.9375</v>
      </c>
      <c r="O707" s="183">
        <v>55</v>
      </c>
      <c r="P707" s="141">
        <f t="shared" si="404"/>
        <v>30</v>
      </c>
      <c r="Q707" s="141">
        <f t="shared" si="405"/>
        <v>1</v>
      </c>
      <c r="R707" s="141">
        <f t="shared" si="406"/>
        <v>62807</v>
      </c>
      <c r="S707" s="142"/>
    </row>
    <row r="708" spans="1:19">
      <c r="A708" s="140">
        <f t="shared" si="402"/>
        <v>42877</v>
      </c>
      <c r="B708" s="141">
        <f t="shared" si="403"/>
        <v>18</v>
      </c>
      <c r="C708" s="142" t="s">
        <v>31</v>
      </c>
      <c r="D708" s="142"/>
      <c r="E708" s="142"/>
      <c r="F708" s="141">
        <v>84</v>
      </c>
      <c r="G708" s="142" t="s">
        <v>670</v>
      </c>
      <c r="H708" s="141">
        <f t="shared" si="396"/>
        <v>26</v>
      </c>
      <c r="I708" s="141">
        <v>23</v>
      </c>
      <c r="J708" s="186">
        <v>16</v>
      </c>
      <c r="K708" s="186">
        <v>2128</v>
      </c>
      <c r="L708" s="184">
        <v>53</v>
      </c>
      <c r="M708" s="184"/>
      <c r="N708" s="185">
        <f t="shared" si="401"/>
        <v>129.6875</v>
      </c>
      <c r="O708" s="186">
        <v>282</v>
      </c>
      <c r="P708" s="141">
        <f t="shared" si="404"/>
        <v>30</v>
      </c>
      <c r="Q708" s="141">
        <f t="shared" si="405"/>
        <v>1</v>
      </c>
      <c r="R708" s="141">
        <f t="shared" si="406"/>
        <v>62807</v>
      </c>
      <c r="S708" s="142"/>
    </row>
    <row r="709" spans="1:19">
      <c r="A709" s="140">
        <f t="shared" si="402"/>
        <v>42877</v>
      </c>
      <c r="B709" s="141">
        <f t="shared" si="403"/>
        <v>19</v>
      </c>
      <c r="C709" s="142" t="s">
        <v>789</v>
      </c>
      <c r="D709" s="142"/>
      <c r="E709" s="142"/>
      <c r="F709" s="141">
        <v>83</v>
      </c>
      <c r="G709" s="142" t="s">
        <v>695</v>
      </c>
      <c r="H709" s="141">
        <f t="shared" si="396"/>
        <v>26</v>
      </c>
      <c r="I709" s="141">
        <v>7</v>
      </c>
      <c r="J709" s="186">
        <v>16</v>
      </c>
      <c r="K709" s="186">
        <v>2147</v>
      </c>
      <c r="L709" s="184">
        <v>21</v>
      </c>
      <c r="M709" s="184"/>
      <c r="N709" s="185">
        <f t="shared" si="401"/>
        <v>132.875</v>
      </c>
      <c r="O709" s="186">
        <v>273</v>
      </c>
      <c r="P709" s="141">
        <f t="shared" si="404"/>
        <v>30</v>
      </c>
      <c r="Q709" s="141">
        <f t="shared" si="405"/>
        <v>1</v>
      </c>
      <c r="R709" s="141">
        <f t="shared" si="406"/>
        <v>62807</v>
      </c>
      <c r="S709" s="142"/>
    </row>
    <row r="710" spans="1:19">
      <c r="A710" s="140">
        <f t="shared" si="402"/>
        <v>42877</v>
      </c>
      <c r="B710" s="141">
        <f t="shared" si="403"/>
        <v>20</v>
      </c>
      <c r="C710" s="221" t="s">
        <v>793</v>
      </c>
      <c r="D710" s="221"/>
      <c r="E710" s="221"/>
      <c r="F710" s="230">
        <v>82</v>
      </c>
      <c r="G710" s="231" t="s">
        <v>686</v>
      </c>
      <c r="H710" s="141">
        <f t="shared" si="396"/>
        <v>26</v>
      </c>
      <c r="I710" s="141">
        <v>1</v>
      </c>
      <c r="J710" s="183">
        <v>16</v>
      </c>
      <c r="K710" s="183">
        <v>2107</v>
      </c>
      <c r="L710" s="184">
        <v>75</v>
      </c>
      <c r="M710" s="184"/>
      <c r="N710" s="185">
        <f>IF(J710=0,0,(K710-L710)/J710)</f>
        <v>127</v>
      </c>
      <c r="O710" s="183">
        <v>611</v>
      </c>
      <c r="P710" s="141">
        <f t="shared" si="404"/>
        <v>30</v>
      </c>
      <c r="Q710" s="141">
        <f t="shared" si="405"/>
        <v>1</v>
      </c>
      <c r="R710" s="141">
        <f t="shared" si="406"/>
        <v>62807</v>
      </c>
      <c r="S710" s="142"/>
    </row>
    <row r="711" spans="1:19">
      <c r="A711" s="140">
        <f t="shared" si="402"/>
        <v>42877</v>
      </c>
      <c r="B711" s="141">
        <f t="shared" si="403"/>
        <v>21</v>
      </c>
      <c r="C711" s="144" t="s">
        <v>511</v>
      </c>
      <c r="D711" s="144"/>
      <c r="E711" s="144"/>
      <c r="F711" s="148">
        <v>79</v>
      </c>
      <c r="G711" s="149" t="s">
        <v>343</v>
      </c>
      <c r="H711" s="141">
        <f t="shared" si="396"/>
        <v>26</v>
      </c>
      <c r="I711" s="141">
        <v>8</v>
      </c>
      <c r="J711" s="183">
        <v>16</v>
      </c>
      <c r="K711" s="183">
        <v>2105</v>
      </c>
      <c r="L711" s="184">
        <v>12</v>
      </c>
      <c r="M711" s="184"/>
      <c r="N711" s="185">
        <f t="shared" ref="N711:N712" si="409">IF(J711=0,0,(K711-L711)/J711)</f>
        <v>130.8125</v>
      </c>
      <c r="O711" s="183">
        <v>49</v>
      </c>
      <c r="P711" s="141">
        <f t="shared" si="404"/>
        <v>30</v>
      </c>
      <c r="Q711" s="141">
        <f t="shared" si="405"/>
        <v>1</v>
      </c>
      <c r="R711" s="141">
        <f t="shared" si="406"/>
        <v>62807</v>
      </c>
      <c r="S711" s="142"/>
    </row>
    <row r="712" spans="1:19">
      <c r="A712" s="140">
        <f t="shared" si="402"/>
        <v>42877</v>
      </c>
      <c r="B712" s="141">
        <f t="shared" si="403"/>
        <v>22</v>
      </c>
      <c r="C712" s="217" t="s">
        <v>510</v>
      </c>
      <c r="D712" s="217"/>
      <c r="E712" s="217"/>
      <c r="F712" s="218">
        <v>79</v>
      </c>
      <c r="G712" s="217" t="s">
        <v>670</v>
      </c>
      <c r="H712" s="141">
        <f t="shared" si="396"/>
        <v>26</v>
      </c>
      <c r="I712" s="141">
        <v>15</v>
      </c>
      <c r="J712" s="186">
        <v>16</v>
      </c>
      <c r="K712" s="186">
        <v>2151</v>
      </c>
      <c r="L712" s="184">
        <v>36</v>
      </c>
      <c r="M712" s="184"/>
      <c r="N712" s="185">
        <f t="shared" si="409"/>
        <v>132.1875</v>
      </c>
      <c r="O712" s="186">
        <v>148</v>
      </c>
      <c r="P712" s="141">
        <f t="shared" si="404"/>
        <v>30</v>
      </c>
      <c r="Q712" s="141">
        <f t="shared" si="405"/>
        <v>1</v>
      </c>
      <c r="R712" s="141">
        <f t="shared" si="406"/>
        <v>62807</v>
      </c>
      <c r="S712" s="142"/>
    </row>
    <row r="713" spans="1:19">
      <c r="A713" s="140">
        <f t="shared" si="402"/>
        <v>42877</v>
      </c>
      <c r="B713" s="141">
        <f t="shared" si="403"/>
        <v>23</v>
      </c>
      <c r="C713" s="144" t="s">
        <v>381</v>
      </c>
      <c r="D713" s="144"/>
      <c r="E713" s="144"/>
      <c r="F713" s="148">
        <v>77</v>
      </c>
      <c r="G713" s="149" t="s">
        <v>343</v>
      </c>
      <c r="H713" s="141">
        <f t="shared" si="396"/>
        <v>26</v>
      </c>
      <c r="I713" s="141">
        <v>10</v>
      </c>
      <c r="J713" s="183">
        <v>16</v>
      </c>
      <c r="K713" s="183">
        <v>2121</v>
      </c>
      <c r="L713" s="184">
        <v>43</v>
      </c>
      <c r="M713" s="184"/>
      <c r="N713" s="185">
        <f>IF(J713=0,0,(K713-L713)/J713)</f>
        <v>129.875</v>
      </c>
      <c r="O713" s="183">
        <v>98</v>
      </c>
      <c r="P713" s="141">
        <f t="shared" si="404"/>
        <v>30</v>
      </c>
      <c r="Q713" s="141">
        <f t="shared" si="405"/>
        <v>1</v>
      </c>
      <c r="R713" s="141">
        <f t="shared" si="406"/>
        <v>62807</v>
      </c>
      <c r="S713" s="142"/>
    </row>
    <row r="714" spans="1:19">
      <c r="A714" s="140">
        <f t="shared" si="402"/>
        <v>42877</v>
      </c>
      <c r="B714" s="141">
        <f t="shared" si="403"/>
        <v>24</v>
      </c>
      <c r="C714" s="144" t="s">
        <v>383</v>
      </c>
      <c r="D714" s="144"/>
      <c r="E714" s="144"/>
      <c r="F714" s="148">
        <v>74</v>
      </c>
      <c r="G714" s="149" t="s">
        <v>670</v>
      </c>
      <c r="H714" s="141">
        <f t="shared" si="396"/>
        <v>26</v>
      </c>
      <c r="I714" s="141">
        <v>10</v>
      </c>
      <c r="J714" s="183">
        <v>16</v>
      </c>
      <c r="K714" s="183">
        <v>2128</v>
      </c>
      <c r="L714" s="184">
        <v>15</v>
      </c>
      <c r="M714" s="184"/>
      <c r="N714" s="185">
        <f t="shared" ref="N714:N716" si="410">IF(J714=0,0,(K714-L714)/J714)</f>
        <v>132.0625</v>
      </c>
      <c r="O714" s="183">
        <v>195</v>
      </c>
      <c r="P714" s="141">
        <f t="shared" si="404"/>
        <v>30</v>
      </c>
      <c r="Q714" s="141">
        <f t="shared" si="405"/>
        <v>1</v>
      </c>
      <c r="R714" s="141">
        <f t="shared" si="406"/>
        <v>62807</v>
      </c>
      <c r="S714" s="142"/>
    </row>
    <row r="715" spans="1:19">
      <c r="A715" s="140">
        <f t="shared" si="402"/>
        <v>42877</v>
      </c>
      <c r="B715" s="141">
        <f t="shared" si="403"/>
        <v>25</v>
      </c>
      <c r="C715" s="144" t="s">
        <v>784</v>
      </c>
      <c r="D715" s="144"/>
      <c r="E715" s="144"/>
      <c r="F715" s="148">
        <v>73</v>
      </c>
      <c r="G715" s="149" t="s">
        <v>731</v>
      </c>
      <c r="H715" s="141">
        <f t="shared" si="396"/>
        <v>26</v>
      </c>
      <c r="I715" s="141">
        <v>3</v>
      </c>
      <c r="J715" s="183">
        <v>16</v>
      </c>
      <c r="K715" s="183">
        <v>2147</v>
      </c>
      <c r="L715" s="184">
        <v>76</v>
      </c>
      <c r="M715" s="184"/>
      <c r="N715" s="185">
        <f>IF(J715=0,0,(K715-L715)/J715)</f>
        <v>129.4375</v>
      </c>
      <c r="O715" s="183">
        <v>243</v>
      </c>
      <c r="P715" s="141">
        <f t="shared" si="404"/>
        <v>30</v>
      </c>
      <c r="Q715" s="141">
        <f t="shared" si="405"/>
        <v>1</v>
      </c>
      <c r="R715" s="141">
        <f t="shared" si="406"/>
        <v>62807</v>
      </c>
      <c r="S715" s="142"/>
    </row>
    <row r="716" spans="1:19">
      <c r="A716" s="140">
        <f t="shared" si="402"/>
        <v>42877</v>
      </c>
      <c r="B716" s="141">
        <f t="shared" si="403"/>
        <v>26</v>
      </c>
      <c r="C716" s="144" t="s">
        <v>408</v>
      </c>
      <c r="D716" s="144"/>
      <c r="E716" s="144"/>
      <c r="F716" s="148">
        <v>74</v>
      </c>
      <c r="G716" s="149" t="s">
        <v>705</v>
      </c>
      <c r="H716" s="141">
        <f t="shared" si="396"/>
        <v>26</v>
      </c>
      <c r="I716" s="141">
        <v>12</v>
      </c>
      <c r="J716" s="183">
        <v>16</v>
      </c>
      <c r="K716" s="183">
        <v>2145</v>
      </c>
      <c r="L716" s="184">
        <v>0</v>
      </c>
      <c r="M716" s="184"/>
      <c r="N716" s="185">
        <f t="shared" si="410"/>
        <v>134.0625</v>
      </c>
      <c r="O716" s="183">
        <v>54</v>
      </c>
      <c r="P716" s="141">
        <f t="shared" si="404"/>
        <v>30</v>
      </c>
      <c r="Q716" s="141">
        <f t="shared" si="405"/>
        <v>1</v>
      </c>
      <c r="R716" s="141">
        <f t="shared" si="406"/>
        <v>62807</v>
      </c>
      <c r="S716" s="142"/>
    </row>
    <row r="717" spans="1:19">
      <c r="A717" s="140">
        <f t="shared" si="402"/>
        <v>42877</v>
      </c>
      <c r="B717" s="141">
        <f t="shared" si="403"/>
        <v>27</v>
      </c>
      <c r="C717" s="144" t="s">
        <v>41</v>
      </c>
      <c r="D717" s="144"/>
      <c r="E717" s="144"/>
      <c r="F717" s="148">
        <v>73</v>
      </c>
      <c r="G717" s="149" t="s">
        <v>343</v>
      </c>
      <c r="H717" s="141">
        <f t="shared" si="396"/>
        <v>26</v>
      </c>
      <c r="I717" s="141">
        <v>26</v>
      </c>
      <c r="J717" s="183">
        <v>14</v>
      </c>
      <c r="K717" s="183">
        <v>1829</v>
      </c>
      <c r="L717" s="184">
        <v>36</v>
      </c>
      <c r="M717" s="184"/>
      <c r="N717" s="185">
        <f>IF(J717=0,0,(K717-L717)/J717)</f>
        <v>128.07142857142858</v>
      </c>
      <c r="O717" s="183">
        <v>36</v>
      </c>
      <c r="P717" s="141">
        <f t="shared" si="404"/>
        <v>30</v>
      </c>
      <c r="Q717" s="141">
        <f t="shared" si="405"/>
        <v>1</v>
      </c>
      <c r="R717" s="141">
        <f t="shared" si="406"/>
        <v>62807</v>
      </c>
      <c r="S717" s="142"/>
    </row>
    <row r="718" spans="1:19">
      <c r="A718" s="140">
        <f t="shared" si="402"/>
        <v>42877</v>
      </c>
      <c r="B718" s="141">
        <f t="shared" si="403"/>
        <v>28</v>
      </c>
      <c r="C718" s="144" t="s">
        <v>512</v>
      </c>
      <c r="D718" s="144"/>
      <c r="E718" s="144"/>
      <c r="F718" s="148">
        <v>71</v>
      </c>
      <c r="G718" s="149" t="s">
        <v>675</v>
      </c>
      <c r="H718" s="141">
        <f t="shared" si="396"/>
        <v>26</v>
      </c>
      <c r="I718" s="141">
        <v>7</v>
      </c>
      <c r="J718" s="183">
        <v>16</v>
      </c>
      <c r="K718" s="183">
        <v>2072</v>
      </c>
      <c r="L718" s="184">
        <v>79</v>
      </c>
      <c r="M718" s="184"/>
      <c r="N718" s="185">
        <f>IF(J718=0,0,(K718-L718)/J718)</f>
        <v>124.5625</v>
      </c>
      <c r="O718" s="183">
        <v>276</v>
      </c>
      <c r="P718" s="141">
        <f t="shared" si="404"/>
        <v>30</v>
      </c>
      <c r="Q718" s="141">
        <f t="shared" si="405"/>
        <v>1</v>
      </c>
      <c r="R718" s="141">
        <f t="shared" si="406"/>
        <v>62807</v>
      </c>
      <c r="S718" s="142"/>
    </row>
    <row r="719" spans="1:19">
      <c r="A719" s="140">
        <f t="shared" si="402"/>
        <v>42877</v>
      </c>
      <c r="B719" s="141">
        <f t="shared" si="403"/>
        <v>29</v>
      </c>
      <c r="C719" s="142" t="s">
        <v>414</v>
      </c>
      <c r="D719" s="142"/>
      <c r="E719" s="142"/>
      <c r="F719" s="141">
        <v>69</v>
      </c>
      <c r="G719" s="142" t="s">
        <v>691</v>
      </c>
      <c r="H719" s="141">
        <f t="shared" si="396"/>
        <v>26</v>
      </c>
      <c r="I719" s="141">
        <v>25</v>
      </c>
      <c r="J719" s="183">
        <v>14</v>
      </c>
      <c r="K719" s="183">
        <v>1848</v>
      </c>
      <c r="L719" s="184">
        <v>25</v>
      </c>
      <c r="M719" s="184"/>
      <c r="N719" s="185">
        <f t="shared" ref="N719:N720" si="411">IF(J719=0,0,(K719-L719)/J719)</f>
        <v>130.21428571428572</v>
      </c>
      <c r="O719" s="183">
        <v>61</v>
      </c>
      <c r="P719" s="141">
        <f t="shared" si="404"/>
        <v>30</v>
      </c>
      <c r="Q719" s="141">
        <f t="shared" si="405"/>
        <v>1</v>
      </c>
      <c r="R719" s="141">
        <f t="shared" si="406"/>
        <v>62807</v>
      </c>
      <c r="S719" s="142"/>
    </row>
    <row r="720" spans="1:19" ht="17.25" thickBot="1">
      <c r="A720" s="156">
        <f t="shared" si="402"/>
        <v>42877</v>
      </c>
      <c r="B720" s="157">
        <f t="shared" si="403"/>
        <v>30</v>
      </c>
      <c r="C720" s="211" t="s">
        <v>442</v>
      </c>
      <c r="D720" s="211"/>
      <c r="E720" s="211"/>
      <c r="F720" s="182">
        <v>62</v>
      </c>
      <c r="G720" s="212" t="s">
        <v>670</v>
      </c>
      <c r="H720" s="157">
        <f t="shared" si="396"/>
        <v>26</v>
      </c>
      <c r="I720" s="157">
        <v>9</v>
      </c>
      <c r="J720" s="189">
        <v>16</v>
      </c>
      <c r="K720" s="189">
        <v>2096</v>
      </c>
      <c r="L720" s="190">
        <v>64</v>
      </c>
      <c r="M720" s="190"/>
      <c r="N720" s="191">
        <f t="shared" si="411"/>
        <v>127</v>
      </c>
      <c r="O720" s="189">
        <v>58</v>
      </c>
      <c r="P720" s="157">
        <f t="shared" si="404"/>
        <v>30</v>
      </c>
      <c r="Q720" s="157">
        <f t="shared" si="405"/>
        <v>1</v>
      </c>
      <c r="R720" s="157">
        <f t="shared" si="406"/>
        <v>62807</v>
      </c>
      <c r="S720" s="162"/>
    </row>
    <row r="721" spans="1:20" ht="17.25" thickTop="1">
      <c r="A721" s="64">
        <f>A720+7</f>
        <v>42884</v>
      </c>
      <c r="B721" s="65">
        <f>1</f>
        <v>1</v>
      </c>
      <c r="C721" s="66" t="s">
        <v>794</v>
      </c>
      <c r="D721" s="66"/>
      <c r="E721" s="66"/>
      <c r="F721" s="65">
        <v>130</v>
      </c>
      <c r="G721" s="66" t="s">
        <v>670</v>
      </c>
      <c r="H721" s="65">
        <f>H720+1</f>
        <v>27</v>
      </c>
      <c r="I721" s="65">
        <v>6</v>
      </c>
      <c r="J721" s="192">
        <v>16</v>
      </c>
      <c r="K721" s="192">
        <v>2146</v>
      </c>
      <c r="L721" s="193">
        <v>0</v>
      </c>
      <c r="M721" s="193"/>
      <c r="N721" s="194">
        <f>IF(J721=0,0,(K721-L721)/J721)</f>
        <v>134.125</v>
      </c>
      <c r="O721" s="192">
        <v>712</v>
      </c>
      <c r="P721" s="65">
        <f>COUNTA(C721:C750)</f>
        <v>30</v>
      </c>
      <c r="Q721" s="65">
        <v>2</v>
      </c>
      <c r="R721" s="65">
        <f>SUM(K721:K750)</f>
        <v>61267</v>
      </c>
      <c r="S721" s="208">
        <f>SUM(L721:L750)</f>
        <v>1090</v>
      </c>
      <c r="T721" s="232"/>
    </row>
    <row r="722" spans="1:20">
      <c r="A722" s="64">
        <f t="shared" ref="A722:A780" si="412">A721</f>
        <v>42884</v>
      </c>
      <c r="B722" s="65">
        <f t="shared" ref="B722:B780" si="413">B721+1</f>
        <v>2</v>
      </c>
      <c r="C722" s="66" t="s">
        <v>518</v>
      </c>
      <c r="D722" s="66"/>
      <c r="E722" s="66"/>
      <c r="F722" s="65">
        <v>120</v>
      </c>
      <c r="G722" s="66" t="s">
        <v>695</v>
      </c>
      <c r="H722" s="65">
        <f t="shared" ref="H722:H785" si="414">H721</f>
        <v>27</v>
      </c>
      <c r="I722" s="65">
        <v>26</v>
      </c>
      <c r="J722" s="192">
        <v>16</v>
      </c>
      <c r="K722" s="192">
        <v>2160</v>
      </c>
      <c r="L722" s="193">
        <v>50</v>
      </c>
      <c r="M722" s="193"/>
      <c r="N722" s="194">
        <f>IF(J722=0,0,(K722-L722)/J722)</f>
        <v>131.875</v>
      </c>
      <c r="O722" s="192">
        <v>245</v>
      </c>
      <c r="P722" s="65">
        <f t="shared" ref="P722:R723" si="415">P721</f>
        <v>30</v>
      </c>
      <c r="Q722" s="65">
        <f t="shared" si="415"/>
        <v>2</v>
      </c>
      <c r="R722" s="65">
        <f t="shared" si="415"/>
        <v>61267</v>
      </c>
      <c r="S722" s="66" t="s">
        <v>751</v>
      </c>
      <c r="T722" s="232"/>
    </row>
    <row r="723" spans="1:20">
      <c r="A723" s="64">
        <f t="shared" si="412"/>
        <v>42884</v>
      </c>
      <c r="B723" s="65">
        <f t="shared" si="413"/>
        <v>3</v>
      </c>
      <c r="C723" s="165" t="s">
        <v>519</v>
      </c>
      <c r="D723" s="165"/>
      <c r="E723" s="165"/>
      <c r="F723" s="175">
        <v>105</v>
      </c>
      <c r="G723" s="165" t="s">
        <v>675</v>
      </c>
      <c r="H723" s="65">
        <f t="shared" si="414"/>
        <v>27</v>
      </c>
      <c r="I723" s="65">
        <v>1</v>
      </c>
      <c r="J723" s="192">
        <v>16</v>
      </c>
      <c r="K723" s="192">
        <v>2122</v>
      </c>
      <c r="L723" s="193">
        <v>32</v>
      </c>
      <c r="M723" s="193"/>
      <c r="N723" s="194">
        <f>IF(J723=0,0,(K723-L723)/J723)</f>
        <v>130.625</v>
      </c>
      <c r="O723" s="192">
        <v>356</v>
      </c>
      <c r="P723" s="65">
        <f t="shared" si="415"/>
        <v>30</v>
      </c>
      <c r="Q723" s="65">
        <f t="shared" si="415"/>
        <v>2</v>
      </c>
      <c r="R723" s="65">
        <f t="shared" si="415"/>
        <v>61267</v>
      </c>
      <c r="S723" s="194">
        <f>AVERAGE(N721:N750)</f>
        <v>126.45886904761906</v>
      </c>
    </row>
    <row r="724" spans="1:20">
      <c r="A724" s="64">
        <f t="shared" si="412"/>
        <v>42884</v>
      </c>
      <c r="B724" s="65">
        <f t="shared" si="413"/>
        <v>4</v>
      </c>
      <c r="C724" s="125" t="s">
        <v>520</v>
      </c>
      <c r="D724" s="125"/>
      <c r="E724" s="125"/>
      <c r="F724" s="137">
        <v>104</v>
      </c>
      <c r="G724" s="109" t="s">
        <v>670</v>
      </c>
      <c r="H724" s="65">
        <f t="shared" si="414"/>
        <v>27</v>
      </c>
      <c r="I724" s="65">
        <v>16</v>
      </c>
      <c r="J724" s="192">
        <v>16</v>
      </c>
      <c r="K724" s="192">
        <v>2096</v>
      </c>
      <c r="L724" s="193">
        <v>28</v>
      </c>
      <c r="M724" s="193"/>
      <c r="N724" s="194">
        <f t="shared" ref="N724" si="416">IF(J724=0,0,(K724-L724)/J724)</f>
        <v>129.25</v>
      </c>
      <c r="O724" s="192">
        <v>272</v>
      </c>
      <c r="P724" s="65">
        <f t="shared" ref="P724:R724" si="417">P723</f>
        <v>30</v>
      </c>
      <c r="Q724" s="65">
        <f t="shared" si="417"/>
        <v>2</v>
      </c>
      <c r="R724" s="65">
        <f t="shared" si="417"/>
        <v>61267</v>
      </c>
      <c r="S724" s="66" t="s">
        <v>795</v>
      </c>
    </row>
    <row r="725" spans="1:20">
      <c r="A725" s="64">
        <f t="shared" si="412"/>
        <v>42884</v>
      </c>
      <c r="B725" s="65">
        <f t="shared" si="413"/>
        <v>5</v>
      </c>
      <c r="C725" s="125" t="s">
        <v>521</v>
      </c>
      <c r="D725" s="125"/>
      <c r="E725" s="125"/>
      <c r="F725" s="137">
        <v>102</v>
      </c>
      <c r="G725" s="111" t="s">
        <v>670</v>
      </c>
      <c r="H725" s="65">
        <f t="shared" si="414"/>
        <v>27</v>
      </c>
      <c r="I725" s="65">
        <v>21</v>
      </c>
      <c r="J725" s="192">
        <v>16</v>
      </c>
      <c r="K725" s="192">
        <v>2160</v>
      </c>
      <c r="L725" s="193">
        <v>24</v>
      </c>
      <c r="M725" s="193"/>
      <c r="N725" s="194">
        <f>IF(J725=0,0,(K725-L725)/J725)</f>
        <v>133.5</v>
      </c>
      <c r="O725" s="192">
        <v>243</v>
      </c>
      <c r="P725" s="65">
        <f t="shared" ref="P725:R725" si="418">P724</f>
        <v>30</v>
      </c>
      <c r="Q725" s="65">
        <f t="shared" si="418"/>
        <v>2</v>
      </c>
      <c r="R725" s="65">
        <f t="shared" si="418"/>
        <v>61267</v>
      </c>
      <c r="S725" s="194">
        <f>AVERAGE(F721:F750)</f>
        <v>87.9</v>
      </c>
    </row>
    <row r="726" spans="1:20">
      <c r="A726" s="64">
        <f t="shared" si="412"/>
        <v>42884</v>
      </c>
      <c r="B726" s="65">
        <f t="shared" si="413"/>
        <v>6</v>
      </c>
      <c r="C726" s="125" t="s">
        <v>796</v>
      </c>
      <c r="D726" s="125"/>
      <c r="E726" s="125"/>
      <c r="F726" s="137">
        <v>99</v>
      </c>
      <c r="G726" s="109" t="s">
        <v>695</v>
      </c>
      <c r="H726" s="65">
        <f t="shared" si="414"/>
        <v>27</v>
      </c>
      <c r="I726" s="65">
        <v>24</v>
      </c>
      <c r="J726" s="192">
        <v>16</v>
      </c>
      <c r="K726" s="192">
        <v>2160</v>
      </c>
      <c r="L726" s="193">
        <v>14</v>
      </c>
      <c r="M726" s="193"/>
      <c r="N726" s="194">
        <f t="shared" ref="N726:N738" si="419">IF(J726=0,0,(K726-L726)/J726)</f>
        <v>134.125</v>
      </c>
      <c r="O726" s="192">
        <v>179</v>
      </c>
      <c r="P726" s="65">
        <f t="shared" ref="P726:R726" si="420">P725</f>
        <v>30</v>
      </c>
      <c r="Q726" s="65">
        <f t="shared" si="420"/>
        <v>2</v>
      </c>
      <c r="R726" s="65">
        <f t="shared" si="420"/>
        <v>61267</v>
      </c>
      <c r="S726" s="66" t="s">
        <v>791</v>
      </c>
    </row>
    <row r="727" spans="1:20">
      <c r="A727" s="64">
        <f t="shared" si="412"/>
        <v>42884</v>
      </c>
      <c r="B727" s="65">
        <f t="shared" si="413"/>
        <v>7</v>
      </c>
      <c r="C727" s="125" t="s">
        <v>797</v>
      </c>
      <c r="D727" s="125"/>
      <c r="E727" s="125"/>
      <c r="F727" s="137">
        <v>94</v>
      </c>
      <c r="G727" s="111" t="s">
        <v>706</v>
      </c>
      <c r="H727" s="65">
        <f t="shared" si="414"/>
        <v>27</v>
      </c>
      <c r="I727" s="65">
        <v>25</v>
      </c>
      <c r="J727" s="192">
        <v>16</v>
      </c>
      <c r="K727" s="192">
        <v>2134</v>
      </c>
      <c r="L727" s="193">
        <v>13</v>
      </c>
      <c r="M727" s="193"/>
      <c r="N727" s="194">
        <f t="shared" si="419"/>
        <v>132.5625</v>
      </c>
      <c r="O727" s="192">
        <v>329</v>
      </c>
      <c r="P727" s="65">
        <f t="shared" ref="P727:R727" si="421">P726</f>
        <v>30</v>
      </c>
      <c r="Q727" s="65">
        <f t="shared" si="421"/>
        <v>2</v>
      </c>
      <c r="R727" s="65">
        <f t="shared" si="421"/>
        <v>61267</v>
      </c>
      <c r="S727" s="216">
        <f>S723*P721*16</f>
        <v>60700.257142857146</v>
      </c>
    </row>
    <row r="728" spans="1:20">
      <c r="A728" s="64">
        <f t="shared" si="412"/>
        <v>42884</v>
      </c>
      <c r="B728" s="65">
        <f t="shared" si="413"/>
        <v>8</v>
      </c>
      <c r="C728" s="66" t="s">
        <v>522</v>
      </c>
      <c r="D728" s="66"/>
      <c r="E728" s="66"/>
      <c r="F728" s="65">
        <v>94</v>
      </c>
      <c r="G728" s="66" t="s">
        <v>670</v>
      </c>
      <c r="H728" s="65">
        <f t="shared" si="414"/>
        <v>27</v>
      </c>
      <c r="I728" s="65">
        <v>17</v>
      </c>
      <c r="J728" s="192">
        <v>16</v>
      </c>
      <c r="K728" s="192">
        <v>2138</v>
      </c>
      <c r="L728" s="193">
        <v>12</v>
      </c>
      <c r="M728" s="193"/>
      <c r="N728" s="194">
        <f t="shared" si="419"/>
        <v>132.875</v>
      </c>
      <c r="O728" s="192">
        <v>207</v>
      </c>
      <c r="P728" s="65">
        <f t="shared" ref="P728:R728" si="422">P727</f>
        <v>30</v>
      </c>
      <c r="Q728" s="65">
        <f t="shared" si="422"/>
        <v>2</v>
      </c>
      <c r="R728" s="65">
        <f t="shared" si="422"/>
        <v>61267</v>
      </c>
      <c r="S728" s="66" t="s">
        <v>786</v>
      </c>
    </row>
    <row r="729" spans="1:20">
      <c r="A729" s="64">
        <f t="shared" si="412"/>
        <v>42884</v>
      </c>
      <c r="B729" s="65">
        <f t="shared" si="413"/>
        <v>9</v>
      </c>
      <c r="C729" s="66" t="s">
        <v>787</v>
      </c>
      <c r="D729" s="66"/>
      <c r="E729" s="66"/>
      <c r="F729" s="65">
        <v>93</v>
      </c>
      <c r="G729" s="66" t="s">
        <v>729</v>
      </c>
      <c r="H729" s="65">
        <f t="shared" si="414"/>
        <v>27</v>
      </c>
      <c r="I729" s="65">
        <v>5</v>
      </c>
      <c r="J729" s="192">
        <v>16</v>
      </c>
      <c r="K729" s="192">
        <v>2160</v>
      </c>
      <c r="L729" s="193">
        <v>0</v>
      </c>
      <c r="M729" s="193"/>
      <c r="N729" s="194">
        <f t="shared" si="419"/>
        <v>135</v>
      </c>
      <c r="O729" s="192">
        <v>125</v>
      </c>
      <c r="P729" s="65">
        <f t="shared" ref="P729:R729" si="423">P728</f>
        <v>30</v>
      </c>
      <c r="Q729" s="65">
        <f t="shared" si="423"/>
        <v>2</v>
      </c>
      <c r="R729" s="65">
        <f t="shared" si="423"/>
        <v>61267</v>
      </c>
      <c r="S729" s="194">
        <f>AVERAGE(I721:I750)</f>
        <v>14</v>
      </c>
    </row>
    <row r="730" spans="1:20">
      <c r="A730" s="64">
        <f t="shared" si="412"/>
        <v>42884</v>
      </c>
      <c r="B730" s="65">
        <f t="shared" si="413"/>
        <v>10</v>
      </c>
      <c r="C730" s="66" t="s">
        <v>532</v>
      </c>
      <c r="D730" s="66"/>
      <c r="E730" s="66"/>
      <c r="F730" s="65">
        <v>92</v>
      </c>
      <c r="G730" s="66" t="s">
        <v>691</v>
      </c>
      <c r="H730" s="65">
        <f t="shared" si="414"/>
        <v>27</v>
      </c>
      <c r="I730" s="65">
        <v>17</v>
      </c>
      <c r="J730" s="192">
        <v>16</v>
      </c>
      <c r="K730" s="192">
        <v>2123</v>
      </c>
      <c r="L730" s="193">
        <v>25</v>
      </c>
      <c r="M730" s="193"/>
      <c r="N730" s="194">
        <f t="shared" si="419"/>
        <v>131.125</v>
      </c>
      <c r="O730" s="192">
        <v>81</v>
      </c>
      <c r="P730" s="65">
        <f t="shared" ref="P730:R730" si="424">P729</f>
        <v>30</v>
      </c>
      <c r="Q730" s="65">
        <f t="shared" si="424"/>
        <v>2</v>
      </c>
      <c r="R730" s="65">
        <f t="shared" si="424"/>
        <v>61267</v>
      </c>
      <c r="S730" s="66"/>
    </row>
    <row r="731" spans="1:20">
      <c r="A731" s="64">
        <f t="shared" si="412"/>
        <v>42884</v>
      </c>
      <c r="B731" s="65">
        <f t="shared" si="413"/>
        <v>11</v>
      </c>
      <c r="C731" s="128" t="s">
        <v>405</v>
      </c>
      <c r="D731" s="128"/>
      <c r="E731" s="128"/>
      <c r="F731" s="138">
        <v>91</v>
      </c>
      <c r="G731" s="128" t="s">
        <v>675</v>
      </c>
      <c r="H731" s="65">
        <f t="shared" si="414"/>
        <v>27</v>
      </c>
      <c r="I731" s="65">
        <v>6</v>
      </c>
      <c r="J731" s="192">
        <v>0</v>
      </c>
      <c r="K731" s="192">
        <v>0</v>
      </c>
      <c r="L731" s="193">
        <v>0</v>
      </c>
      <c r="M731" s="193"/>
      <c r="N731" s="194">
        <f t="shared" si="419"/>
        <v>0</v>
      </c>
      <c r="O731" s="192">
        <v>0</v>
      </c>
      <c r="P731" s="65">
        <f t="shared" ref="P731:R731" si="425">P730</f>
        <v>30</v>
      </c>
      <c r="Q731" s="65">
        <f t="shared" si="425"/>
        <v>2</v>
      </c>
      <c r="R731" s="65">
        <f t="shared" si="425"/>
        <v>61267</v>
      </c>
      <c r="S731" s="194"/>
    </row>
    <row r="732" spans="1:20">
      <c r="A732" s="64">
        <f t="shared" si="412"/>
        <v>42884</v>
      </c>
      <c r="B732" s="65">
        <f t="shared" si="413"/>
        <v>12</v>
      </c>
      <c r="C732" s="66" t="s">
        <v>529</v>
      </c>
      <c r="D732" s="66"/>
      <c r="E732" s="66"/>
      <c r="F732" s="65">
        <v>89</v>
      </c>
      <c r="G732" s="66" t="s">
        <v>670</v>
      </c>
      <c r="H732" s="65">
        <f t="shared" si="414"/>
        <v>27</v>
      </c>
      <c r="I732" s="65">
        <v>25</v>
      </c>
      <c r="J732" s="192">
        <v>16</v>
      </c>
      <c r="K732" s="192">
        <v>2160</v>
      </c>
      <c r="L732" s="193">
        <v>93</v>
      </c>
      <c r="M732" s="193"/>
      <c r="N732" s="194">
        <f t="shared" si="419"/>
        <v>129.1875</v>
      </c>
      <c r="O732" s="192">
        <v>1026</v>
      </c>
      <c r="P732" s="65">
        <f t="shared" ref="P732:R732" si="426">P731</f>
        <v>30</v>
      </c>
      <c r="Q732" s="65">
        <f t="shared" si="426"/>
        <v>2</v>
      </c>
      <c r="R732" s="65">
        <f t="shared" si="426"/>
        <v>61267</v>
      </c>
      <c r="S732" s="65"/>
    </row>
    <row r="733" spans="1:20">
      <c r="A733" s="64">
        <f t="shared" si="412"/>
        <v>42884</v>
      </c>
      <c r="B733" s="65">
        <f t="shared" si="413"/>
        <v>13</v>
      </c>
      <c r="C733" s="66" t="s">
        <v>749</v>
      </c>
      <c r="D733" s="66"/>
      <c r="E733" s="66"/>
      <c r="F733" s="65">
        <v>88</v>
      </c>
      <c r="G733" s="66" t="s">
        <v>675</v>
      </c>
      <c r="H733" s="65">
        <f t="shared" si="414"/>
        <v>27</v>
      </c>
      <c r="I733" s="65">
        <v>9</v>
      </c>
      <c r="J733" s="192">
        <v>16</v>
      </c>
      <c r="K733" s="192">
        <v>2119</v>
      </c>
      <c r="L733" s="193">
        <v>46</v>
      </c>
      <c r="M733" s="193"/>
      <c r="N733" s="194">
        <f t="shared" si="419"/>
        <v>129.5625</v>
      </c>
      <c r="O733" s="192">
        <v>55</v>
      </c>
      <c r="P733" s="65">
        <f t="shared" ref="P733:R733" si="427">P732</f>
        <v>30</v>
      </c>
      <c r="Q733" s="65">
        <f t="shared" si="427"/>
        <v>2</v>
      </c>
      <c r="R733" s="65">
        <f t="shared" si="427"/>
        <v>61267</v>
      </c>
      <c r="S733" s="66"/>
    </row>
    <row r="734" spans="1:20">
      <c r="A734" s="64">
        <f t="shared" si="412"/>
        <v>42884</v>
      </c>
      <c r="B734" s="65">
        <f t="shared" si="413"/>
        <v>14</v>
      </c>
      <c r="C734" s="66" t="s">
        <v>798</v>
      </c>
      <c r="D734" s="66"/>
      <c r="E734" s="66"/>
      <c r="F734" s="65">
        <v>87</v>
      </c>
      <c r="G734" s="66" t="s">
        <v>670</v>
      </c>
      <c r="H734" s="65">
        <f t="shared" si="414"/>
        <v>27</v>
      </c>
      <c r="I734" s="65">
        <v>24</v>
      </c>
      <c r="J734" s="192">
        <v>16</v>
      </c>
      <c r="K734" s="192">
        <v>2111</v>
      </c>
      <c r="L734" s="193">
        <v>125</v>
      </c>
      <c r="M734" s="193"/>
      <c r="N734" s="194">
        <f t="shared" si="419"/>
        <v>124.125</v>
      </c>
      <c r="O734" s="192">
        <v>177</v>
      </c>
      <c r="P734" s="65">
        <f t="shared" ref="P734:R734" si="428">P733</f>
        <v>30</v>
      </c>
      <c r="Q734" s="65">
        <f t="shared" si="428"/>
        <v>2</v>
      </c>
      <c r="R734" s="65">
        <f t="shared" si="428"/>
        <v>61267</v>
      </c>
      <c r="S734" s="66"/>
    </row>
    <row r="735" spans="1:20">
      <c r="A735" s="64">
        <f t="shared" si="412"/>
        <v>42884</v>
      </c>
      <c r="B735" s="65">
        <f t="shared" si="413"/>
        <v>15</v>
      </c>
      <c r="C735" s="66" t="s">
        <v>799</v>
      </c>
      <c r="D735" s="66"/>
      <c r="E735" s="66"/>
      <c r="F735" s="65">
        <v>87</v>
      </c>
      <c r="G735" s="66" t="s">
        <v>686</v>
      </c>
      <c r="H735" s="65">
        <f t="shared" si="414"/>
        <v>27</v>
      </c>
      <c r="I735" s="65">
        <v>2</v>
      </c>
      <c r="J735" s="192">
        <v>16</v>
      </c>
      <c r="K735" s="192">
        <v>2096</v>
      </c>
      <c r="L735" s="193">
        <v>0</v>
      </c>
      <c r="M735" s="193"/>
      <c r="N735" s="194">
        <f t="shared" si="419"/>
        <v>131</v>
      </c>
      <c r="O735" s="192">
        <v>138</v>
      </c>
      <c r="P735" s="65">
        <f t="shared" ref="P735:R735" si="429">P734</f>
        <v>30</v>
      </c>
      <c r="Q735" s="65">
        <f t="shared" si="429"/>
        <v>2</v>
      </c>
      <c r="R735" s="65">
        <f t="shared" si="429"/>
        <v>61267</v>
      </c>
      <c r="S735" s="66"/>
    </row>
    <row r="736" spans="1:20">
      <c r="A736" s="64">
        <f t="shared" si="412"/>
        <v>42884</v>
      </c>
      <c r="B736" s="65">
        <f t="shared" si="413"/>
        <v>16</v>
      </c>
      <c r="C736" s="66" t="s">
        <v>774</v>
      </c>
      <c r="D736" s="66"/>
      <c r="E736" s="66"/>
      <c r="F736" s="65">
        <v>86</v>
      </c>
      <c r="G736" s="66" t="s">
        <v>675</v>
      </c>
      <c r="H736" s="65">
        <f t="shared" si="414"/>
        <v>27</v>
      </c>
      <c r="I736" s="65">
        <v>26</v>
      </c>
      <c r="J736" s="192">
        <v>16</v>
      </c>
      <c r="K736" s="192">
        <v>2110</v>
      </c>
      <c r="L736" s="193">
        <v>17</v>
      </c>
      <c r="M736" s="193"/>
      <c r="N736" s="194">
        <f t="shared" si="419"/>
        <v>130.8125</v>
      </c>
      <c r="O736" s="192">
        <v>54</v>
      </c>
      <c r="P736" s="65">
        <f t="shared" ref="P736:R736" si="430">P735</f>
        <v>30</v>
      </c>
      <c r="Q736" s="65">
        <f t="shared" si="430"/>
        <v>2</v>
      </c>
      <c r="R736" s="65">
        <f t="shared" si="430"/>
        <v>61267</v>
      </c>
      <c r="S736" s="66"/>
    </row>
    <row r="737" spans="1:20">
      <c r="A737" s="64">
        <f t="shared" si="412"/>
        <v>42884</v>
      </c>
      <c r="B737" s="65">
        <f t="shared" si="413"/>
        <v>17</v>
      </c>
      <c r="C737" s="66" t="s">
        <v>528</v>
      </c>
      <c r="D737" s="66"/>
      <c r="E737" s="66"/>
      <c r="F737" s="65">
        <v>85</v>
      </c>
      <c r="G737" s="66" t="s">
        <v>670</v>
      </c>
      <c r="H737" s="65">
        <f t="shared" si="414"/>
        <v>27</v>
      </c>
      <c r="I737" s="65">
        <v>24</v>
      </c>
      <c r="J737" s="195">
        <v>16</v>
      </c>
      <c r="K737" s="195">
        <v>2130</v>
      </c>
      <c r="L737" s="193">
        <v>32</v>
      </c>
      <c r="M737" s="193"/>
      <c r="N737" s="194">
        <f t="shared" si="419"/>
        <v>131.125</v>
      </c>
      <c r="O737" s="195">
        <v>266</v>
      </c>
      <c r="P737" s="65">
        <f t="shared" ref="P737:R737" si="431">P736</f>
        <v>30</v>
      </c>
      <c r="Q737" s="65">
        <f t="shared" si="431"/>
        <v>2</v>
      </c>
      <c r="R737" s="65">
        <f t="shared" si="431"/>
        <v>61267</v>
      </c>
      <c r="S737" s="66"/>
    </row>
    <row r="738" spans="1:20">
      <c r="A738" s="64">
        <f t="shared" si="412"/>
        <v>42884</v>
      </c>
      <c r="B738" s="65">
        <f t="shared" si="413"/>
        <v>18</v>
      </c>
      <c r="C738" s="66" t="s">
        <v>800</v>
      </c>
      <c r="D738" s="66"/>
      <c r="E738" s="66"/>
      <c r="F738" s="65">
        <v>84</v>
      </c>
      <c r="G738" s="66" t="s">
        <v>729</v>
      </c>
      <c r="H738" s="65">
        <f t="shared" si="414"/>
        <v>27</v>
      </c>
      <c r="I738" s="65">
        <v>8</v>
      </c>
      <c r="J738" s="195">
        <v>15</v>
      </c>
      <c r="K738" s="195">
        <v>2018</v>
      </c>
      <c r="L738" s="193">
        <v>24</v>
      </c>
      <c r="M738" s="193"/>
      <c r="N738" s="194">
        <f t="shared" si="419"/>
        <v>132.93333333333334</v>
      </c>
      <c r="O738" s="195">
        <v>421</v>
      </c>
      <c r="P738" s="65">
        <f t="shared" ref="P738:R738" si="432">P737</f>
        <v>30</v>
      </c>
      <c r="Q738" s="65">
        <f t="shared" si="432"/>
        <v>2</v>
      </c>
      <c r="R738" s="65">
        <f t="shared" si="432"/>
        <v>61267</v>
      </c>
      <c r="S738" s="66"/>
    </row>
    <row r="739" spans="1:20">
      <c r="A739" s="64">
        <f t="shared" si="412"/>
        <v>42884</v>
      </c>
      <c r="B739" s="65">
        <f t="shared" si="413"/>
        <v>19</v>
      </c>
      <c r="C739" s="66" t="s">
        <v>801</v>
      </c>
      <c r="D739" s="66"/>
      <c r="E739" s="66"/>
      <c r="F739" s="65">
        <v>83</v>
      </c>
      <c r="G739" s="66" t="s">
        <v>670</v>
      </c>
      <c r="H739" s="65">
        <f t="shared" si="414"/>
        <v>27</v>
      </c>
      <c r="I739" s="65">
        <v>2</v>
      </c>
      <c r="J739" s="192">
        <v>16</v>
      </c>
      <c r="K739" s="192">
        <v>2113</v>
      </c>
      <c r="L739" s="193">
        <v>112</v>
      </c>
      <c r="M739" s="193"/>
      <c r="N739" s="194">
        <f>IF(J739=0,0,(K739-L739)/J739)</f>
        <v>125.0625</v>
      </c>
      <c r="O739" s="192">
        <v>588</v>
      </c>
      <c r="P739" s="65">
        <f t="shared" ref="P739:R739" si="433">P738</f>
        <v>30</v>
      </c>
      <c r="Q739" s="65">
        <f t="shared" si="433"/>
        <v>2</v>
      </c>
      <c r="R739" s="65">
        <f t="shared" si="433"/>
        <v>61267</v>
      </c>
      <c r="S739" s="66"/>
    </row>
    <row r="740" spans="1:20">
      <c r="A740" s="64">
        <f t="shared" si="412"/>
        <v>42884</v>
      </c>
      <c r="B740" s="65">
        <f t="shared" si="413"/>
        <v>20</v>
      </c>
      <c r="C740" s="98" t="s">
        <v>515</v>
      </c>
      <c r="D740" s="98"/>
      <c r="E740" s="98"/>
      <c r="F740" s="101">
        <v>81</v>
      </c>
      <c r="G740" s="98" t="s">
        <v>686</v>
      </c>
      <c r="H740" s="65">
        <f t="shared" si="414"/>
        <v>27</v>
      </c>
      <c r="I740" s="65">
        <v>1</v>
      </c>
      <c r="J740" s="192">
        <v>16</v>
      </c>
      <c r="K740" s="192">
        <v>2145</v>
      </c>
      <c r="L740" s="193">
        <v>111</v>
      </c>
      <c r="M740" s="193"/>
      <c r="N740" s="194">
        <f>IF(J740=0,0,(K740-L740)/J740)</f>
        <v>127.125</v>
      </c>
      <c r="O740" s="192">
        <v>0</v>
      </c>
      <c r="P740" s="65">
        <f t="shared" ref="P740:R740" si="434">P739</f>
        <v>30</v>
      </c>
      <c r="Q740" s="65">
        <f t="shared" si="434"/>
        <v>2</v>
      </c>
      <c r="R740" s="65">
        <f t="shared" si="434"/>
        <v>61267</v>
      </c>
      <c r="S740" s="66"/>
    </row>
    <row r="741" spans="1:20">
      <c r="A741" s="64">
        <f t="shared" si="412"/>
        <v>42884</v>
      </c>
      <c r="B741" s="65">
        <f t="shared" si="413"/>
        <v>21</v>
      </c>
      <c r="C741" s="128" t="s">
        <v>513</v>
      </c>
      <c r="D741" s="128"/>
      <c r="E741" s="128"/>
      <c r="F741" s="138">
        <v>81</v>
      </c>
      <c r="G741" s="128" t="s">
        <v>514</v>
      </c>
      <c r="H741" s="65">
        <f t="shared" si="414"/>
        <v>27</v>
      </c>
      <c r="I741" s="65">
        <v>9</v>
      </c>
      <c r="J741" s="192">
        <v>14</v>
      </c>
      <c r="K741" s="192">
        <v>1856</v>
      </c>
      <c r="L741" s="193">
        <v>23</v>
      </c>
      <c r="M741" s="193"/>
      <c r="N741" s="194">
        <f t="shared" ref="N741:N742" si="435">IF(J741=0,0,(K741-L741)/J741)</f>
        <v>130.92857142857142</v>
      </c>
      <c r="O741" s="192">
        <v>0</v>
      </c>
      <c r="P741" s="65">
        <f t="shared" ref="P741:R741" si="436">P740</f>
        <v>30</v>
      </c>
      <c r="Q741" s="65">
        <f t="shared" si="436"/>
        <v>2</v>
      </c>
      <c r="R741" s="65">
        <f t="shared" si="436"/>
        <v>61267</v>
      </c>
      <c r="S741" s="66"/>
    </row>
    <row r="742" spans="1:20">
      <c r="A742" s="64">
        <f t="shared" si="412"/>
        <v>42884</v>
      </c>
      <c r="B742" s="65">
        <f t="shared" si="413"/>
        <v>22</v>
      </c>
      <c r="C742" s="66" t="s">
        <v>527</v>
      </c>
      <c r="D742" s="66"/>
      <c r="E742" s="66"/>
      <c r="F742" s="65">
        <v>80</v>
      </c>
      <c r="G742" s="66" t="s">
        <v>670</v>
      </c>
      <c r="H742" s="65">
        <f t="shared" si="414"/>
        <v>27</v>
      </c>
      <c r="I742" s="65">
        <v>16</v>
      </c>
      <c r="J742" s="195">
        <v>16</v>
      </c>
      <c r="K742" s="195">
        <v>2141</v>
      </c>
      <c r="L742" s="193">
        <v>39</v>
      </c>
      <c r="M742" s="193"/>
      <c r="N742" s="194">
        <f t="shared" si="435"/>
        <v>131.375</v>
      </c>
      <c r="O742" s="195">
        <v>178</v>
      </c>
      <c r="P742" s="65">
        <f t="shared" ref="P742:R742" si="437">P741</f>
        <v>30</v>
      </c>
      <c r="Q742" s="65">
        <f t="shared" si="437"/>
        <v>2</v>
      </c>
      <c r="R742" s="65">
        <f t="shared" si="437"/>
        <v>61267</v>
      </c>
      <c r="S742" s="66"/>
    </row>
    <row r="743" spans="1:20">
      <c r="A743" s="64">
        <f t="shared" si="412"/>
        <v>42884</v>
      </c>
      <c r="B743" s="65">
        <f t="shared" si="413"/>
        <v>23</v>
      </c>
      <c r="C743" s="125" t="s">
        <v>526</v>
      </c>
      <c r="D743" s="125"/>
      <c r="E743" s="125"/>
      <c r="F743" s="137">
        <v>79</v>
      </c>
      <c r="G743" s="66" t="s">
        <v>670</v>
      </c>
      <c r="H743" s="65">
        <f t="shared" si="414"/>
        <v>27</v>
      </c>
      <c r="I743" s="65">
        <v>11</v>
      </c>
      <c r="J743" s="192">
        <v>16</v>
      </c>
      <c r="K743" s="192">
        <v>2119</v>
      </c>
      <c r="L743" s="193">
        <v>18</v>
      </c>
      <c r="M743" s="193"/>
      <c r="N743" s="194">
        <f>IF(J743=0,0,(K743-L743)/J743)</f>
        <v>131.3125</v>
      </c>
      <c r="O743" s="192">
        <v>108</v>
      </c>
      <c r="P743" s="65">
        <f t="shared" ref="P743:R743" si="438">P742</f>
        <v>30</v>
      </c>
      <c r="Q743" s="65">
        <f t="shared" si="438"/>
        <v>2</v>
      </c>
      <c r="R743" s="65">
        <f t="shared" si="438"/>
        <v>61267</v>
      </c>
      <c r="S743" s="66"/>
    </row>
    <row r="744" spans="1:20">
      <c r="A744" s="64">
        <f t="shared" si="412"/>
        <v>42884</v>
      </c>
      <c r="B744" s="65">
        <f t="shared" si="413"/>
        <v>24</v>
      </c>
      <c r="C744" s="125" t="s">
        <v>530</v>
      </c>
      <c r="D744" s="125"/>
      <c r="E744" s="125"/>
      <c r="F744" s="137">
        <v>75</v>
      </c>
      <c r="G744" s="109" t="s">
        <v>670</v>
      </c>
      <c r="H744" s="65">
        <f t="shared" si="414"/>
        <v>27</v>
      </c>
      <c r="I744" s="65">
        <v>11</v>
      </c>
      <c r="J744" s="192">
        <v>16</v>
      </c>
      <c r="K744" s="192">
        <v>2146</v>
      </c>
      <c r="L744" s="193">
        <v>9</v>
      </c>
      <c r="M744" s="193"/>
      <c r="N744" s="194">
        <f t="shared" ref="N744" si="439">IF(J744=0,0,(K744-L744)/J744)</f>
        <v>133.5625</v>
      </c>
      <c r="O744" s="192">
        <v>238</v>
      </c>
      <c r="P744" s="65">
        <f t="shared" ref="P744:R744" si="440">P743</f>
        <v>30</v>
      </c>
      <c r="Q744" s="65">
        <f t="shared" si="440"/>
        <v>2</v>
      </c>
      <c r="R744" s="65">
        <f t="shared" si="440"/>
        <v>61267</v>
      </c>
      <c r="S744" s="66"/>
    </row>
    <row r="745" spans="1:20">
      <c r="A745" s="64">
        <f t="shared" si="412"/>
        <v>42884</v>
      </c>
      <c r="B745" s="65">
        <f t="shared" si="413"/>
        <v>25</v>
      </c>
      <c r="C745" s="125" t="s">
        <v>525</v>
      </c>
      <c r="D745" s="125"/>
      <c r="E745" s="125"/>
      <c r="F745" s="137">
        <v>74</v>
      </c>
      <c r="G745" s="109" t="s">
        <v>343</v>
      </c>
      <c r="H745" s="65">
        <f t="shared" si="414"/>
        <v>27</v>
      </c>
      <c r="I745" s="65">
        <v>27</v>
      </c>
      <c r="J745" s="192">
        <v>15</v>
      </c>
      <c r="K745" s="192">
        <v>1950</v>
      </c>
      <c r="L745" s="193">
        <v>23</v>
      </c>
      <c r="M745" s="193"/>
      <c r="N745" s="194">
        <f>IF(J745=0,0,(K745-L745)/J745)</f>
        <v>128.46666666666667</v>
      </c>
      <c r="O745" s="192">
        <v>36</v>
      </c>
      <c r="P745" s="65">
        <f t="shared" ref="P745:R745" si="441">P744</f>
        <v>30</v>
      </c>
      <c r="Q745" s="65">
        <f t="shared" si="441"/>
        <v>2</v>
      </c>
      <c r="R745" s="65">
        <f t="shared" si="441"/>
        <v>61267</v>
      </c>
      <c r="S745" s="66"/>
    </row>
    <row r="746" spans="1:20">
      <c r="A746" s="64">
        <f t="shared" si="412"/>
        <v>42884</v>
      </c>
      <c r="B746" s="65">
        <f t="shared" si="413"/>
        <v>26</v>
      </c>
      <c r="C746" s="125" t="s">
        <v>802</v>
      </c>
      <c r="D746" s="125"/>
      <c r="E746" s="125"/>
      <c r="F746" s="137">
        <v>74</v>
      </c>
      <c r="G746" s="109" t="s">
        <v>343</v>
      </c>
      <c r="H746" s="65">
        <f t="shared" si="414"/>
        <v>27</v>
      </c>
      <c r="I746" s="65">
        <v>4</v>
      </c>
      <c r="J746" s="192">
        <v>16</v>
      </c>
      <c r="K746" s="192">
        <v>2149</v>
      </c>
      <c r="L746" s="193">
        <v>73</v>
      </c>
      <c r="M746" s="193"/>
      <c r="N746" s="194">
        <f>IF(J746=0,0,(K746-L746)/J746)</f>
        <v>129.75</v>
      </c>
      <c r="O746" s="192">
        <v>206</v>
      </c>
      <c r="P746" s="65">
        <f t="shared" ref="P746:R746" si="442">P745</f>
        <v>30</v>
      </c>
      <c r="Q746" s="65">
        <f t="shared" si="442"/>
        <v>2</v>
      </c>
      <c r="R746" s="65">
        <f t="shared" si="442"/>
        <v>61267</v>
      </c>
      <c r="S746" s="66"/>
    </row>
    <row r="747" spans="1:20">
      <c r="A747" s="64">
        <f t="shared" si="412"/>
        <v>42884</v>
      </c>
      <c r="B747" s="65">
        <f t="shared" si="413"/>
        <v>27</v>
      </c>
      <c r="C747" s="125" t="s">
        <v>408</v>
      </c>
      <c r="D747" s="125"/>
      <c r="E747" s="125"/>
      <c r="F747" s="137">
        <v>74</v>
      </c>
      <c r="G747" s="109" t="s">
        <v>731</v>
      </c>
      <c r="H747" s="65">
        <f t="shared" si="414"/>
        <v>27</v>
      </c>
      <c r="I747" s="65">
        <v>13</v>
      </c>
      <c r="J747" s="192">
        <v>16</v>
      </c>
      <c r="K747" s="192">
        <v>2146</v>
      </c>
      <c r="L747" s="193">
        <v>0</v>
      </c>
      <c r="M747" s="193"/>
      <c r="N747" s="194">
        <f t="shared" ref="N747" si="443">IF(J747=0,0,(K747-L747)/J747)</f>
        <v>134.125</v>
      </c>
      <c r="O747" s="192">
        <v>31</v>
      </c>
      <c r="P747" s="65">
        <f t="shared" ref="P747:R747" si="444">P746</f>
        <v>30</v>
      </c>
      <c r="Q747" s="65">
        <f t="shared" si="444"/>
        <v>2</v>
      </c>
      <c r="R747" s="65">
        <f t="shared" si="444"/>
        <v>61267</v>
      </c>
      <c r="S747" s="66"/>
    </row>
    <row r="748" spans="1:20">
      <c r="A748" s="64">
        <f t="shared" si="412"/>
        <v>42884</v>
      </c>
      <c r="B748" s="65">
        <f t="shared" si="413"/>
        <v>28</v>
      </c>
      <c r="C748" s="125" t="s">
        <v>531</v>
      </c>
      <c r="D748" s="125"/>
      <c r="E748" s="125"/>
      <c r="F748" s="137">
        <v>73</v>
      </c>
      <c r="G748" s="109" t="s">
        <v>691</v>
      </c>
      <c r="H748" s="65">
        <f t="shared" si="414"/>
        <v>27</v>
      </c>
      <c r="I748" s="65">
        <v>8</v>
      </c>
      <c r="J748" s="192">
        <v>16</v>
      </c>
      <c r="K748" s="192">
        <v>2123</v>
      </c>
      <c r="L748" s="193">
        <v>123</v>
      </c>
      <c r="M748" s="193"/>
      <c r="N748" s="194">
        <f>IF(J748=0,0,(K748-L748)/J748)</f>
        <v>125</v>
      </c>
      <c r="O748" s="192">
        <v>442</v>
      </c>
      <c r="P748" s="65">
        <f t="shared" ref="P748:R748" si="445">P747</f>
        <v>30</v>
      </c>
      <c r="Q748" s="65">
        <f t="shared" si="445"/>
        <v>2</v>
      </c>
      <c r="R748" s="65">
        <f t="shared" si="445"/>
        <v>61267</v>
      </c>
      <c r="S748" s="66"/>
    </row>
    <row r="749" spans="1:20">
      <c r="A749" s="64">
        <f t="shared" si="412"/>
        <v>42884</v>
      </c>
      <c r="B749" s="65">
        <f t="shared" si="413"/>
        <v>29</v>
      </c>
      <c r="C749" s="66" t="s">
        <v>524</v>
      </c>
      <c r="D749" s="66"/>
      <c r="E749" s="66"/>
      <c r="F749" s="65">
        <v>69</v>
      </c>
      <c r="G749" s="66" t="s">
        <v>691</v>
      </c>
      <c r="H749" s="65">
        <f t="shared" si="414"/>
        <v>27</v>
      </c>
      <c r="I749" s="65">
        <v>26</v>
      </c>
      <c r="J749" s="192">
        <v>16</v>
      </c>
      <c r="K749" s="192">
        <v>2129</v>
      </c>
      <c r="L749" s="193">
        <v>21</v>
      </c>
      <c r="M749" s="193"/>
      <c r="N749" s="194">
        <f t="shared" ref="N749:N750" si="446">IF(J749=0,0,(K749-L749)/J749)</f>
        <v>131.75</v>
      </c>
      <c r="O749" s="192">
        <v>85</v>
      </c>
      <c r="P749" s="65">
        <f t="shared" ref="P749:R749" si="447">P748</f>
        <v>30</v>
      </c>
      <c r="Q749" s="65">
        <f t="shared" si="447"/>
        <v>2</v>
      </c>
      <c r="R749" s="65">
        <f t="shared" si="447"/>
        <v>61267</v>
      </c>
      <c r="S749" s="66"/>
    </row>
    <row r="750" spans="1:20" ht="17.25" thickBot="1">
      <c r="A750" s="69">
        <f t="shared" si="412"/>
        <v>42884</v>
      </c>
      <c r="B750" s="70">
        <f t="shared" si="413"/>
        <v>30</v>
      </c>
      <c r="C750" s="209" t="s">
        <v>523</v>
      </c>
      <c r="D750" s="209"/>
      <c r="E750" s="209"/>
      <c r="F750" s="176">
        <v>64</v>
      </c>
      <c r="G750" s="210" t="s">
        <v>695</v>
      </c>
      <c r="H750" s="70">
        <f t="shared" si="414"/>
        <v>27</v>
      </c>
      <c r="I750" s="70">
        <v>10</v>
      </c>
      <c r="J750" s="198">
        <v>16</v>
      </c>
      <c r="K750" s="198">
        <v>2107</v>
      </c>
      <c r="L750" s="199">
        <v>3</v>
      </c>
      <c r="M750" s="199"/>
      <c r="N750" s="200">
        <f t="shared" si="446"/>
        <v>131.5</v>
      </c>
      <c r="O750" s="198">
        <v>147</v>
      </c>
      <c r="P750" s="70">
        <f t="shared" ref="P750:R750" si="448">P749</f>
        <v>30</v>
      </c>
      <c r="Q750" s="70">
        <f t="shared" si="448"/>
        <v>2</v>
      </c>
      <c r="R750" s="70">
        <f t="shared" si="448"/>
        <v>61267</v>
      </c>
      <c r="S750" s="75"/>
    </row>
    <row r="751" spans="1:20" ht="17.25" thickTop="1">
      <c r="A751" s="140">
        <f>A750+7</f>
        <v>42891</v>
      </c>
      <c r="B751" s="141">
        <f>1</f>
        <v>1</v>
      </c>
      <c r="C751" s="142" t="s">
        <v>794</v>
      </c>
      <c r="D751" s="142"/>
      <c r="E751" s="142"/>
      <c r="F751" s="141">
        <v>131</v>
      </c>
      <c r="G751" s="142" t="s">
        <v>670</v>
      </c>
      <c r="H751" s="141">
        <f>H750+1</f>
        <v>28</v>
      </c>
      <c r="I751" s="141">
        <v>7</v>
      </c>
      <c r="J751" s="183">
        <v>16</v>
      </c>
      <c r="K751" s="183">
        <v>2147</v>
      </c>
      <c r="L751" s="184">
        <v>7</v>
      </c>
      <c r="M751" s="184"/>
      <c r="N751" s="185">
        <f>IF(J751=0,0,(K751-L751)/J751)</f>
        <v>133.75</v>
      </c>
      <c r="O751" s="183">
        <v>515</v>
      </c>
      <c r="P751" s="141">
        <f>COUNTA(C751:C780)</f>
        <v>30</v>
      </c>
      <c r="Q751" s="141">
        <v>4</v>
      </c>
      <c r="R751" s="141">
        <f>SUM(K751:K780)</f>
        <v>48326</v>
      </c>
      <c r="S751" s="201">
        <f>SUM(L751:L780)</f>
        <v>1340</v>
      </c>
      <c r="T751" s="232"/>
    </row>
    <row r="752" spans="1:20">
      <c r="A752" s="140">
        <f t="shared" si="412"/>
        <v>42891</v>
      </c>
      <c r="B752" s="141">
        <f t="shared" si="413"/>
        <v>2</v>
      </c>
      <c r="C752" s="142" t="s">
        <v>518</v>
      </c>
      <c r="D752" s="142"/>
      <c r="E752" s="142"/>
      <c r="F752" s="141">
        <v>120</v>
      </c>
      <c r="G752" s="142" t="s">
        <v>670</v>
      </c>
      <c r="H752" s="141">
        <f t="shared" si="414"/>
        <v>28</v>
      </c>
      <c r="I752" s="141">
        <v>27</v>
      </c>
      <c r="J752" s="183">
        <v>16</v>
      </c>
      <c r="K752" s="183">
        <v>2160</v>
      </c>
      <c r="L752" s="184">
        <v>1</v>
      </c>
      <c r="M752" s="184"/>
      <c r="N752" s="185">
        <f>IF(J752=0,0,(K752-L752)/J752)</f>
        <v>134.9375</v>
      </c>
      <c r="O752" s="183">
        <v>187</v>
      </c>
      <c r="P752" s="141">
        <f t="shared" ref="P752:R752" si="449">P751</f>
        <v>30</v>
      </c>
      <c r="Q752" s="141">
        <f t="shared" si="449"/>
        <v>4</v>
      </c>
      <c r="R752" s="141">
        <f t="shared" si="449"/>
        <v>48326</v>
      </c>
      <c r="S752" s="142" t="s">
        <v>751</v>
      </c>
      <c r="T752" s="232"/>
    </row>
    <row r="753" spans="1:19">
      <c r="A753" s="140">
        <f t="shared" si="412"/>
        <v>42891</v>
      </c>
      <c r="B753" s="141">
        <f t="shared" si="413"/>
        <v>3</v>
      </c>
      <c r="C753" s="152" t="s">
        <v>516</v>
      </c>
      <c r="D753" s="152"/>
      <c r="E753" s="152"/>
      <c r="F753" s="168">
        <v>119</v>
      </c>
      <c r="G753" s="152" t="s">
        <v>675</v>
      </c>
      <c r="H753" s="141">
        <f t="shared" si="414"/>
        <v>28</v>
      </c>
      <c r="I753" s="141">
        <v>3</v>
      </c>
      <c r="J753" s="183">
        <v>16</v>
      </c>
      <c r="K753" s="183">
        <v>2160</v>
      </c>
      <c r="L753" s="184">
        <v>126</v>
      </c>
      <c r="M753" s="184"/>
      <c r="N753" s="185">
        <f>IF(J753=0,0,(K753-L753)/J753)</f>
        <v>127.125</v>
      </c>
      <c r="O753" s="229">
        <v>0</v>
      </c>
      <c r="P753" s="141">
        <f t="shared" ref="P753:R753" si="450">P752</f>
        <v>30</v>
      </c>
      <c r="Q753" s="141">
        <f t="shared" si="450"/>
        <v>4</v>
      </c>
      <c r="R753" s="141">
        <f t="shared" si="450"/>
        <v>48326</v>
      </c>
      <c r="S753" s="185">
        <f>AVERAGE(N751:N780)</f>
        <v>99.518798840048845</v>
      </c>
    </row>
    <row r="754" spans="1:19">
      <c r="A754" s="140">
        <f t="shared" si="412"/>
        <v>42891</v>
      </c>
      <c r="B754" s="141">
        <f t="shared" si="413"/>
        <v>4</v>
      </c>
      <c r="C754" s="144" t="s">
        <v>519</v>
      </c>
      <c r="D754" s="144"/>
      <c r="E754" s="144"/>
      <c r="F754" s="148">
        <v>106</v>
      </c>
      <c r="G754" s="149" t="s">
        <v>691</v>
      </c>
      <c r="H754" s="141">
        <f t="shared" si="414"/>
        <v>28</v>
      </c>
      <c r="I754" s="141">
        <v>2</v>
      </c>
      <c r="J754" s="183">
        <v>16</v>
      </c>
      <c r="K754" s="183">
        <v>2153</v>
      </c>
      <c r="L754" s="184">
        <v>66</v>
      </c>
      <c r="M754" s="184"/>
      <c r="N754" s="185">
        <f>IF(J754=0,0,(K754-L754)/J754)</f>
        <v>130.4375</v>
      </c>
      <c r="O754" s="183">
        <v>290</v>
      </c>
      <c r="P754" s="141">
        <f t="shared" ref="P754:R754" si="451">P753</f>
        <v>30</v>
      </c>
      <c r="Q754" s="141">
        <f t="shared" si="451"/>
        <v>4</v>
      </c>
      <c r="R754" s="141">
        <f t="shared" si="451"/>
        <v>48326</v>
      </c>
      <c r="S754" s="142" t="s">
        <v>795</v>
      </c>
    </row>
    <row r="755" spans="1:19">
      <c r="A755" s="140">
        <f t="shared" si="412"/>
        <v>42891</v>
      </c>
      <c r="B755" s="141">
        <f t="shared" si="413"/>
        <v>5</v>
      </c>
      <c r="C755" s="144" t="s">
        <v>520</v>
      </c>
      <c r="D755" s="144"/>
      <c r="E755" s="144"/>
      <c r="F755" s="148">
        <v>105</v>
      </c>
      <c r="G755" s="149" t="s">
        <v>670</v>
      </c>
      <c r="H755" s="141">
        <f t="shared" si="414"/>
        <v>28</v>
      </c>
      <c r="I755" s="141">
        <v>17</v>
      </c>
      <c r="J755" s="183">
        <v>16</v>
      </c>
      <c r="K755" s="183">
        <v>2118</v>
      </c>
      <c r="L755" s="184">
        <v>28</v>
      </c>
      <c r="M755" s="184"/>
      <c r="N755" s="185">
        <f t="shared" ref="N755" si="452">IF(J755=0,0,(K755-L755)/J755)</f>
        <v>130.625</v>
      </c>
      <c r="O755" s="183">
        <v>241</v>
      </c>
      <c r="P755" s="141">
        <f t="shared" ref="P755:R755" si="453">P754</f>
        <v>30</v>
      </c>
      <c r="Q755" s="141">
        <f t="shared" si="453"/>
        <v>4</v>
      </c>
      <c r="R755" s="141">
        <f t="shared" si="453"/>
        <v>48326</v>
      </c>
      <c r="S755" s="185">
        <f>AVERAGE(F751:F780)</f>
        <v>90.2</v>
      </c>
    </row>
    <row r="756" spans="1:19">
      <c r="A756" s="140">
        <f t="shared" si="412"/>
        <v>42891</v>
      </c>
      <c r="B756" s="141">
        <f t="shared" si="413"/>
        <v>6</v>
      </c>
      <c r="C756" s="144" t="s">
        <v>521</v>
      </c>
      <c r="D756" s="144"/>
      <c r="E756" s="144"/>
      <c r="F756" s="148">
        <v>103</v>
      </c>
      <c r="G756" s="146" t="s">
        <v>695</v>
      </c>
      <c r="H756" s="141">
        <f t="shared" si="414"/>
        <v>28</v>
      </c>
      <c r="I756" s="141">
        <v>22</v>
      </c>
      <c r="J756" s="183">
        <v>16</v>
      </c>
      <c r="K756" s="183">
        <v>2160</v>
      </c>
      <c r="L756" s="184">
        <v>26</v>
      </c>
      <c r="M756" s="184"/>
      <c r="N756" s="185">
        <f>IF(J756=0,0,(K756-L756)/J756)</f>
        <v>133.375</v>
      </c>
      <c r="O756" s="183">
        <v>244</v>
      </c>
      <c r="P756" s="141">
        <f t="shared" ref="P756:R756" si="454">P755</f>
        <v>30</v>
      </c>
      <c r="Q756" s="141">
        <f t="shared" si="454"/>
        <v>4</v>
      </c>
      <c r="R756" s="141">
        <f t="shared" si="454"/>
        <v>48326</v>
      </c>
      <c r="S756" s="142" t="s">
        <v>791</v>
      </c>
    </row>
    <row r="757" spans="1:19">
      <c r="A757" s="140">
        <f t="shared" si="412"/>
        <v>42891</v>
      </c>
      <c r="B757" s="141">
        <f t="shared" si="413"/>
        <v>7</v>
      </c>
      <c r="C757" s="144" t="s">
        <v>796</v>
      </c>
      <c r="D757" s="144"/>
      <c r="E757" s="144"/>
      <c r="F757" s="148">
        <v>99</v>
      </c>
      <c r="G757" s="149" t="s">
        <v>695</v>
      </c>
      <c r="H757" s="141">
        <f t="shared" si="414"/>
        <v>28</v>
      </c>
      <c r="I757" s="141">
        <v>25</v>
      </c>
      <c r="J757" s="183">
        <v>16</v>
      </c>
      <c r="K757" s="183">
        <v>2160</v>
      </c>
      <c r="L757" s="184">
        <v>31</v>
      </c>
      <c r="M757" s="184"/>
      <c r="N757" s="185">
        <f t="shared" ref="N757:N770" si="455">IF(J757=0,0,(K757-L757)/J757)</f>
        <v>133.0625</v>
      </c>
      <c r="O757" s="183">
        <v>219</v>
      </c>
      <c r="P757" s="141">
        <f t="shared" ref="P757:R757" si="456">P756</f>
        <v>30</v>
      </c>
      <c r="Q757" s="141">
        <f t="shared" si="456"/>
        <v>4</v>
      </c>
      <c r="R757" s="141">
        <f t="shared" si="456"/>
        <v>48326</v>
      </c>
      <c r="S757" s="215">
        <f>S753*P751*16</f>
        <v>47769.023443223443</v>
      </c>
    </row>
    <row r="758" spans="1:19">
      <c r="A758" s="140">
        <f t="shared" si="412"/>
        <v>42891</v>
      </c>
      <c r="B758" s="141">
        <f t="shared" si="413"/>
        <v>8</v>
      </c>
      <c r="C758" s="142" t="s">
        <v>522</v>
      </c>
      <c r="D758" s="142"/>
      <c r="E758" s="142"/>
      <c r="F758" s="141">
        <v>95</v>
      </c>
      <c r="G758" s="142" t="s">
        <v>695</v>
      </c>
      <c r="H758" s="141">
        <f t="shared" si="414"/>
        <v>28</v>
      </c>
      <c r="I758" s="141">
        <v>18</v>
      </c>
      <c r="J758" s="183">
        <v>16</v>
      </c>
      <c r="K758" s="183">
        <v>2141</v>
      </c>
      <c r="L758" s="184">
        <v>23</v>
      </c>
      <c r="M758" s="184"/>
      <c r="N758" s="185">
        <f t="shared" si="455"/>
        <v>132.375</v>
      </c>
      <c r="O758" s="183">
        <v>290</v>
      </c>
      <c r="P758" s="141">
        <f t="shared" ref="P758:R758" si="457">P757</f>
        <v>30</v>
      </c>
      <c r="Q758" s="141">
        <f t="shared" si="457"/>
        <v>4</v>
      </c>
      <c r="R758" s="141">
        <f t="shared" si="457"/>
        <v>48326</v>
      </c>
      <c r="S758" s="142" t="s">
        <v>771</v>
      </c>
    </row>
    <row r="759" spans="1:19">
      <c r="A759" s="140">
        <f t="shared" si="412"/>
        <v>42891</v>
      </c>
      <c r="B759" s="141">
        <f t="shared" si="413"/>
        <v>9</v>
      </c>
      <c r="C759" s="177" t="s">
        <v>787</v>
      </c>
      <c r="D759" s="177"/>
      <c r="E759" s="177"/>
      <c r="F759" s="178">
        <v>94</v>
      </c>
      <c r="G759" s="177" t="s">
        <v>729</v>
      </c>
      <c r="H759" s="141">
        <f t="shared" si="414"/>
        <v>28</v>
      </c>
      <c r="I759" s="141">
        <v>6</v>
      </c>
      <c r="J759" s="183">
        <v>16</v>
      </c>
      <c r="K759" s="183">
        <v>0</v>
      </c>
      <c r="L759" s="184">
        <v>0</v>
      </c>
      <c r="M759" s="184"/>
      <c r="N759" s="185">
        <f t="shared" si="455"/>
        <v>0</v>
      </c>
      <c r="O759" s="183">
        <v>66</v>
      </c>
      <c r="P759" s="141">
        <f t="shared" ref="P759:R759" si="458">P758</f>
        <v>30</v>
      </c>
      <c r="Q759" s="141">
        <f t="shared" si="458"/>
        <v>4</v>
      </c>
      <c r="R759" s="141">
        <f t="shared" si="458"/>
        <v>48326</v>
      </c>
      <c r="S759" s="185">
        <f>AVERAGE(I751:I780)</f>
        <v>14.533333333333333</v>
      </c>
    </row>
    <row r="760" spans="1:19">
      <c r="A760" s="140">
        <f t="shared" si="412"/>
        <v>42891</v>
      </c>
      <c r="B760" s="141">
        <f t="shared" si="413"/>
        <v>10</v>
      </c>
      <c r="C760" s="179" t="s">
        <v>803</v>
      </c>
      <c r="D760" s="179"/>
      <c r="E760" s="179"/>
      <c r="F760" s="178">
        <v>94</v>
      </c>
      <c r="G760" s="177" t="s">
        <v>720</v>
      </c>
      <c r="H760" s="141">
        <f t="shared" si="414"/>
        <v>28</v>
      </c>
      <c r="I760" s="141">
        <v>26</v>
      </c>
      <c r="J760" s="183">
        <v>16</v>
      </c>
      <c r="K760" s="183">
        <v>0</v>
      </c>
      <c r="L760" s="184">
        <v>29</v>
      </c>
      <c r="M760" s="184"/>
      <c r="N760" s="185">
        <f t="shared" ref="N760" si="459">IF(J760=0,0,(K760-L760)/J760)</f>
        <v>-1.8125</v>
      </c>
      <c r="O760" s="183">
        <v>249</v>
      </c>
      <c r="P760" s="141">
        <f t="shared" ref="P760:R760" si="460">P759</f>
        <v>30</v>
      </c>
      <c r="Q760" s="141">
        <f t="shared" si="460"/>
        <v>4</v>
      </c>
      <c r="R760" s="141">
        <f t="shared" si="460"/>
        <v>48326</v>
      </c>
      <c r="S760" s="142"/>
    </row>
    <row r="761" spans="1:19">
      <c r="A761" s="140">
        <f t="shared" si="412"/>
        <v>42891</v>
      </c>
      <c r="B761" s="141">
        <f t="shared" si="413"/>
        <v>11</v>
      </c>
      <c r="C761" s="204" t="s">
        <v>533</v>
      </c>
      <c r="D761" s="204"/>
      <c r="E761" s="204"/>
      <c r="F761" s="187">
        <v>94</v>
      </c>
      <c r="G761" s="142" t="s">
        <v>670</v>
      </c>
      <c r="H761" s="141">
        <f t="shared" si="414"/>
        <v>28</v>
      </c>
      <c r="I761" s="141">
        <v>1</v>
      </c>
      <c r="J761" s="183">
        <v>16</v>
      </c>
      <c r="K761" s="183">
        <v>2129</v>
      </c>
      <c r="L761" s="184">
        <v>5</v>
      </c>
      <c r="M761" s="184"/>
      <c r="N761" s="185">
        <f t="shared" ref="N761" si="461">IF(J761=0,0,(K761-L761)/J761)</f>
        <v>132.75</v>
      </c>
      <c r="O761" s="183">
        <v>557</v>
      </c>
      <c r="P761" s="141">
        <f t="shared" ref="P761:R761" si="462">P760</f>
        <v>30</v>
      </c>
      <c r="Q761" s="141">
        <f t="shared" si="462"/>
        <v>4</v>
      </c>
      <c r="R761" s="141">
        <f t="shared" si="462"/>
        <v>48326</v>
      </c>
      <c r="S761" s="142"/>
    </row>
    <row r="762" spans="1:19">
      <c r="A762" s="140">
        <f t="shared" si="412"/>
        <v>42891</v>
      </c>
      <c r="B762" s="141">
        <f t="shared" si="413"/>
        <v>12</v>
      </c>
      <c r="C762" s="142" t="s">
        <v>532</v>
      </c>
      <c r="D762" s="142"/>
      <c r="E762" s="142"/>
      <c r="F762" s="141">
        <v>93</v>
      </c>
      <c r="G762" s="142" t="s">
        <v>691</v>
      </c>
      <c r="H762" s="141">
        <f t="shared" si="414"/>
        <v>28</v>
      </c>
      <c r="I762" s="141">
        <v>18</v>
      </c>
      <c r="J762" s="183">
        <v>16</v>
      </c>
      <c r="K762" s="183">
        <v>2120</v>
      </c>
      <c r="L762" s="184">
        <v>31</v>
      </c>
      <c r="M762" s="184"/>
      <c r="N762" s="185">
        <f t="shared" si="455"/>
        <v>130.5625</v>
      </c>
      <c r="O762" s="183">
        <v>65</v>
      </c>
      <c r="P762" s="141">
        <f t="shared" ref="P762:R762" si="463">P761</f>
        <v>30</v>
      </c>
      <c r="Q762" s="141">
        <f t="shared" si="463"/>
        <v>4</v>
      </c>
      <c r="R762" s="141">
        <f t="shared" si="463"/>
        <v>48326</v>
      </c>
      <c r="S762" s="142"/>
    </row>
    <row r="763" spans="1:19">
      <c r="A763" s="140">
        <f t="shared" si="412"/>
        <v>42891</v>
      </c>
      <c r="B763" s="141">
        <f t="shared" si="413"/>
        <v>13</v>
      </c>
      <c r="C763" s="177" t="s">
        <v>529</v>
      </c>
      <c r="D763" s="177"/>
      <c r="E763" s="177"/>
      <c r="F763" s="178">
        <v>90</v>
      </c>
      <c r="G763" s="177" t="s">
        <v>695</v>
      </c>
      <c r="H763" s="141">
        <f t="shared" si="414"/>
        <v>28</v>
      </c>
      <c r="I763" s="141">
        <v>26</v>
      </c>
      <c r="J763" s="183">
        <v>16</v>
      </c>
      <c r="K763" s="183">
        <v>0</v>
      </c>
      <c r="L763" s="184">
        <v>113</v>
      </c>
      <c r="M763" s="184"/>
      <c r="N763" s="185">
        <f t="shared" si="455"/>
        <v>-7.0625</v>
      </c>
      <c r="O763" s="183">
        <v>1028</v>
      </c>
      <c r="P763" s="141">
        <f t="shared" ref="P763:R763" si="464">P762</f>
        <v>30</v>
      </c>
      <c r="Q763" s="141">
        <f t="shared" si="464"/>
        <v>4</v>
      </c>
      <c r="R763" s="141">
        <f t="shared" si="464"/>
        <v>48326</v>
      </c>
      <c r="S763" s="185"/>
    </row>
    <row r="764" spans="1:19">
      <c r="A764" s="140">
        <f t="shared" si="412"/>
        <v>42891</v>
      </c>
      <c r="B764" s="141">
        <f t="shared" si="413"/>
        <v>14</v>
      </c>
      <c r="C764" s="204" t="s">
        <v>534</v>
      </c>
      <c r="D764" s="204"/>
      <c r="E764" s="204"/>
      <c r="F764" s="187">
        <v>90</v>
      </c>
      <c r="G764" s="150" t="s">
        <v>705</v>
      </c>
      <c r="H764" s="141">
        <f t="shared" si="414"/>
        <v>28</v>
      </c>
      <c r="I764" s="141">
        <v>1</v>
      </c>
      <c r="J764" s="183">
        <v>16</v>
      </c>
      <c r="K764" s="183">
        <v>2138</v>
      </c>
      <c r="L764" s="184">
        <v>82</v>
      </c>
      <c r="M764" s="184"/>
      <c r="N764" s="185">
        <f t="shared" si="455"/>
        <v>128.5</v>
      </c>
      <c r="O764" s="183">
        <v>353</v>
      </c>
      <c r="P764" s="141">
        <f t="shared" ref="P764:R764" si="465">P763</f>
        <v>30</v>
      </c>
      <c r="Q764" s="141">
        <f t="shared" si="465"/>
        <v>4</v>
      </c>
      <c r="R764" s="141">
        <f t="shared" si="465"/>
        <v>48326</v>
      </c>
      <c r="S764" s="142"/>
    </row>
    <row r="765" spans="1:19">
      <c r="A765" s="140">
        <f t="shared" si="412"/>
        <v>42891</v>
      </c>
      <c r="B765" s="141">
        <f t="shared" si="413"/>
        <v>15</v>
      </c>
      <c r="C765" s="142" t="s">
        <v>804</v>
      </c>
      <c r="D765" s="142"/>
      <c r="E765" s="142"/>
      <c r="F765" s="141">
        <v>89</v>
      </c>
      <c r="G765" s="142" t="s">
        <v>675</v>
      </c>
      <c r="H765" s="141">
        <f t="shared" si="414"/>
        <v>28</v>
      </c>
      <c r="I765" s="141">
        <v>10</v>
      </c>
      <c r="J765" s="183">
        <v>13</v>
      </c>
      <c r="K765" s="183">
        <v>1715</v>
      </c>
      <c r="L765" s="184">
        <v>49</v>
      </c>
      <c r="M765" s="184"/>
      <c r="N765" s="185">
        <f t="shared" si="455"/>
        <v>128.15384615384616</v>
      </c>
      <c r="O765" s="183">
        <v>28</v>
      </c>
      <c r="P765" s="141">
        <f t="shared" ref="P765:R765" si="466">P764</f>
        <v>30</v>
      </c>
      <c r="Q765" s="141">
        <f t="shared" si="466"/>
        <v>4</v>
      </c>
      <c r="R765" s="141">
        <f t="shared" si="466"/>
        <v>48326</v>
      </c>
      <c r="S765" s="141"/>
    </row>
    <row r="766" spans="1:19">
      <c r="A766" s="140">
        <f t="shared" si="412"/>
        <v>42891</v>
      </c>
      <c r="B766" s="141">
        <f t="shared" si="413"/>
        <v>16</v>
      </c>
      <c r="C766" s="142" t="s">
        <v>805</v>
      </c>
      <c r="D766" s="142"/>
      <c r="E766" s="142"/>
      <c r="F766" s="141">
        <v>87</v>
      </c>
      <c r="G766" s="142" t="s">
        <v>670</v>
      </c>
      <c r="H766" s="141">
        <f t="shared" si="414"/>
        <v>28</v>
      </c>
      <c r="I766" s="141">
        <v>25</v>
      </c>
      <c r="J766" s="183">
        <v>16</v>
      </c>
      <c r="K766" s="183">
        <v>2121</v>
      </c>
      <c r="L766" s="184">
        <v>146</v>
      </c>
      <c r="M766" s="184"/>
      <c r="N766" s="185">
        <f t="shared" si="455"/>
        <v>123.4375</v>
      </c>
      <c r="O766" s="183">
        <v>125</v>
      </c>
      <c r="P766" s="141">
        <f t="shared" ref="P766:R766" si="467">P765</f>
        <v>30</v>
      </c>
      <c r="Q766" s="141">
        <f t="shared" si="467"/>
        <v>4</v>
      </c>
      <c r="R766" s="141">
        <f t="shared" si="467"/>
        <v>48326</v>
      </c>
      <c r="S766" s="142"/>
    </row>
    <row r="767" spans="1:19">
      <c r="A767" s="140">
        <f t="shared" si="412"/>
        <v>42891</v>
      </c>
      <c r="B767" s="141">
        <f t="shared" si="413"/>
        <v>17</v>
      </c>
      <c r="C767" s="142" t="s">
        <v>806</v>
      </c>
      <c r="D767" s="142"/>
      <c r="E767" s="142"/>
      <c r="F767" s="141">
        <v>87</v>
      </c>
      <c r="G767" s="142" t="s">
        <v>807</v>
      </c>
      <c r="H767" s="141">
        <f t="shared" si="414"/>
        <v>28</v>
      </c>
      <c r="I767" s="141">
        <v>3</v>
      </c>
      <c r="J767" s="183">
        <v>16</v>
      </c>
      <c r="K767" s="183">
        <v>2093</v>
      </c>
      <c r="L767" s="184">
        <v>0</v>
      </c>
      <c r="M767" s="184"/>
      <c r="N767" s="185">
        <f t="shared" si="455"/>
        <v>130.8125</v>
      </c>
      <c r="O767" s="183">
        <v>161</v>
      </c>
      <c r="P767" s="141">
        <f t="shared" ref="P767:R767" si="468">P766</f>
        <v>30</v>
      </c>
      <c r="Q767" s="141">
        <f t="shared" si="468"/>
        <v>4</v>
      </c>
      <c r="R767" s="141">
        <f t="shared" si="468"/>
        <v>48326</v>
      </c>
      <c r="S767" s="142"/>
    </row>
    <row r="768" spans="1:19">
      <c r="A768" s="140">
        <f t="shared" si="412"/>
        <v>42891</v>
      </c>
      <c r="B768" s="141">
        <f t="shared" si="413"/>
        <v>18</v>
      </c>
      <c r="C768" s="142" t="s">
        <v>783</v>
      </c>
      <c r="D768" s="142"/>
      <c r="E768" s="142"/>
      <c r="F768" s="141">
        <v>86</v>
      </c>
      <c r="G768" s="142" t="s">
        <v>691</v>
      </c>
      <c r="H768" s="141">
        <f t="shared" si="414"/>
        <v>28</v>
      </c>
      <c r="I768" s="141">
        <v>27</v>
      </c>
      <c r="J768" s="183">
        <v>16</v>
      </c>
      <c r="K768" s="183">
        <v>2108</v>
      </c>
      <c r="L768" s="184">
        <v>21</v>
      </c>
      <c r="M768" s="184"/>
      <c r="N768" s="185">
        <f t="shared" si="455"/>
        <v>130.4375</v>
      </c>
      <c r="O768" s="183">
        <v>72</v>
      </c>
      <c r="P768" s="141">
        <f t="shared" ref="P768:R768" si="469">P767</f>
        <v>30</v>
      </c>
      <c r="Q768" s="141">
        <f t="shared" si="469"/>
        <v>4</v>
      </c>
      <c r="R768" s="141">
        <f t="shared" si="469"/>
        <v>48326</v>
      </c>
      <c r="S768" s="142"/>
    </row>
    <row r="769" spans="1:20">
      <c r="A769" s="140">
        <f t="shared" si="412"/>
        <v>42891</v>
      </c>
      <c r="B769" s="141">
        <f t="shared" si="413"/>
        <v>19</v>
      </c>
      <c r="C769" s="142" t="s">
        <v>528</v>
      </c>
      <c r="D769" s="142"/>
      <c r="E769" s="142"/>
      <c r="F769" s="141">
        <v>86</v>
      </c>
      <c r="G769" s="142" t="s">
        <v>670</v>
      </c>
      <c r="H769" s="141">
        <f t="shared" si="414"/>
        <v>28</v>
      </c>
      <c r="I769" s="141">
        <v>25</v>
      </c>
      <c r="J769" s="186">
        <v>16</v>
      </c>
      <c r="K769" s="183">
        <v>2129</v>
      </c>
      <c r="L769" s="184">
        <v>25</v>
      </c>
      <c r="M769" s="184"/>
      <c r="N769" s="185">
        <f t="shared" si="455"/>
        <v>131.5</v>
      </c>
      <c r="O769" s="186">
        <v>163</v>
      </c>
      <c r="P769" s="141">
        <f t="shared" ref="P769:R769" si="470">P768</f>
        <v>30</v>
      </c>
      <c r="Q769" s="141">
        <f t="shared" si="470"/>
        <v>4</v>
      </c>
      <c r="R769" s="141">
        <f t="shared" si="470"/>
        <v>48326</v>
      </c>
      <c r="S769" s="142"/>
    </row>
    <row r="770" spans="1:20">
      <c r="A770" s="140">
        <f t="shared" si="412"/>
        <v>42891</v>
      </c>
      <c r="B770" s="141">
        <f t="shared" si="413"/>
        <v>20</v>
      </c>
      <c r="C770" s="177" t="s">
        <v>800</v>
      </c>
      <c r="D770" s="177"/>
      <c r="E770" s="177"/>
      <c r="F770" s="178">
        <v>85</v>
      </c>
      <c r="G770" s="177" t="s">
        <v>695</v>
      </c>
      <c r="H770" s="141">
        <f t="shared" si="414"/>
        <v>28</v>
      </c>
      <c r="I770" s="141">
        <v>9</v>
      </c>
      <c r="J770" s="186">
        <v>16</v>
      </c>
      <c r="K770" s="183">
        <v>0</v>
      </c>
      <c r="L770" s="184">
        <v>30</v>
      </c>
      <c r="M770" s="184"/>
      <c r="N770" s="185">
        <f t="shared" si="455"/>
        <v>-1.875</v>
      </c>
      <c r="O770" s="186">
        <v>393</v>
      </c>
      <c r="P770" s="141">
        <f t="shared" ref="P770:R770" si="471">P769</f>
        <v>30</v>
      </c>
      <c r="Q770" s="141">
        <f t="shared" si="471"/>
        <v>4</v>
      </c>
      <c r="R770" s="141">
        <f t="shared" si="471"/>
        <v>48326</v>
      </c>
      <c r="S770" s="142"/>
    </row>
    <row r="771" spans="1:20">
      <c r="A771" s="140">
        <f t="shared" si="412"/>
        <v>42891</v>
      </c>
      <c r="B771" s="141">
        <f t="shared" si="413"/>
        <v>21</v>
      </c>
      <c r="C771" s="142" t="s">
        <v>808</v>
      </c>
      <c r="D771" s="142"/>
      <c r="E771" s="142"/>
      <c r="F771" s="141">
        <v>84</v>
      </c>
      <c r="G771" s="142" t="s">
        <v>670</v>
      </c>
      <c r="H771" s="141">
        <f t="shared" si="414"/>
        <v>28</v>
      </c>
      <c r="I771" s="141">
        <v>3</v>
      </c>
      <c r="J771" s="183">
        <v>16</v>
      </c>
      <c r="K771" s="183">
        <v>2120</v>
      </c>
      <c r="L771" s="184">
        <v>175</v>
      </c>
      <c r="M771" s="184"/>
      <c r="N771" s="185">
        <f>IF(J771=0,0,(K771-L771)/J771)</f>
        <v>121.5625</v>
      </c>
      <c r="O771" s="183">
        <v>553</v>
      </c>
      <c r="P771" s="141">
        <f t="shared" ref="P771:R771" si="472">P770</f>
        <v>30</v>
      </c>
      <c r="Q771" s="141">
        <f t="shared" si="472"/>
        <v>4</v>
      </c>
      <c r="R771" s="141">
        <f t="shared" si="472"/>
        <v>48326</v>
      </c>
      <c r="S771" s="142"/>
    </row>
    <row r="772" spans="1:20">
      <c r="A772" s="140">
        <f t="shared" si="412"/>
        <v>42891</v>
      </c>
      <c r="B772" s="141">
        <f t="shared" si="413"/>
        <v>22</v>
      </c>
      <c r="C772" s="142" t="s">
        <v>527</v>
      </c>
      <c r="D772" s="142"/>
      <c r="E772" s="142"/>
      <c r="F772" s="141">
        <v>80</v>
      </c>
      <c r="G772" s="142" t="s">
        <v>695</v>
      </c>
      <c r="H772" s="141">
        <f t="shared" si="414"/>
        <v>28</v>
      </c>
      <c r="I772" s="141">
        <v>17</v>
      </c>
      <c r="J772" s="186">
        <v>16</v>
      </c>
      <c r="K772" s="183">
        <v>2135</v>
      </c>
      <c r="L772" s="184">
        <v>34</v>
      </c>
      <c r="M772" s="184"/>
      <c r="N772" s="185">
        <f t="shared" ref="N772" si="473">IF(J772=0,0,(K772-L772)/J772)</f>
        <v>131.3125</v>
      </c>
      <c r="O772" s="186">
        <v>107</v>
      </c>
      <c r="P772" s="141">
        <f t="shared" ref="P772:R772" si="474">P771</f>
        <v>30</v>
      </c>
      <c r="Q772" s="141">
        <f t="shared" si="474"/>
        <v>4</v>
      </c>
      <c r="R772" s="141">
        <f t="shared" si="474"/>
        <v>48326</v>
      </c>
      <c r="S772" s="142"/>
    </row>
    <row r="773" spans="1:20">
      <c r="A773" s="140">
        <f t="shared" si="412"/>
        <v>42891</v>
      </c>
      <c r="B773" s="141">
        <f t="shared" si="413"/>
        <v>23</v>
      </c>
      <c r="C773" s="144" t="s">
        <v>526</v>
      </c>
      <c r="D773" s="144"/>
      <c r="E773" s="144"/>
      <c r="F773" s="148">
        <v>79</v>
      </c>
      <c r="G773" s="142" t="s">
        <v>695</v>
      </c>
      <c r="H773" s="141">
        <f t="shared" si="414"/>
        <v>28</v>
      </c>
      <c r="I773" s="141">
        <v>12</v>
      </c>
      <c r="J773" s="183">
        <v>16</v>
      </c>
      <c r="K773" s="183">
        <v>2126</v>
      </c>
      <c r="L773" s="184">
        <v>26</v>
      </c>
      <c r="M773" s="184"/>
      <c r="N773" s="185">
        <f>IF(J773=0,0,(K773-L773)/J773)</f>
        <v>131.25</v>
      </c>
      <c r="O773" s="183">
        <v>127</v>
      </c>
      <c r="P773" s="141">
        <f t="shared" ref="P773:R773" si="475">P772</f>
        <v>30</v>
      </c>
      <c r="Q773" s="141">
        <f t="shared" si="475"/>
        <v>4</v>
      </c>
      <c r="R773" s="141">
        <f t="shared" si="475"/>
        <v>48326</v>
      </c>
      <c r="S773" s="142"/>
    </row>
    <row r="774" spans="1:20">
      <c r="A774" s="140">
        <f t="shared" si="412"/>
        <v>42891</v>
      </c>
      <c r="B774" s="141">
        <f t="shared" si="413"/>
        <v>24</v>
      </c>
      <c r="C774" s="179" t="s">
        <v>530</v>
      </c>
      <c r="D774" s="179"/>
      <c r="E774" s="179"/>
      <c r="F774" s="178">
        <v>76</v>
      </c>
      <c r="G774" s="177" t="s">
        <v>695</v>
      </c>
      <c r="H774" s="141">
        <f t="shared" si="414"/>
        <v>28</v>
      </c>
      <c r="I774" s="141">
        <v>12</v>
      </c>
      <c r="J774" s="183">
        <v>16</v>
      </c>
      <c r="K774" s="183">
        <v>0</v>
      </c>
      <c r="L774" s="184">
        <v>5</v>
      </c>
      <c r="M774" s="184"/>
      <c r="N774" s="185">
        <f t="shared" ref="N774" si="476">IF(J774=0,0,(K774-L774)/J774)</f>
        <v>-0.3125</v>
      </c>
      <c r="O774" s="183">
        <v>223</v>
      </c>
      <c r="P774" s="141">
        <f t="shared" ref="P774:R774" si="477">P773</f>
        <v>30</v>
      </c>
      <c r="Q774" s="141">
        <f t="shared" si="477"/>
        <v>4</v>
      </c>
      <c r="R774" s="141">
        <f t="shared" si="477"/>
        <v>48326</v>
      </c>
      <c r="S774" s="142"/>
    </row>
    <row r="775" spans="1:20">
      <c r="A775" s="140">
        <f t="shared" si="412"/>
        <v>42891</v>
      </c>
      <c r="B775" s="141">
        <f t="shared" si="413"/>
        <v>25</v>
      </c>
      <c r="C775" s="179" t="s">
        <v>531</v>
      </c>
      <c r="D775" s="179"/>
      <c r="E775" s="179"/>
      <c r="F775" s="178">
        <v>75</v>
      </c>
      <c r="G775" s="177" t="s">
        <v>675</v>
      </c>
      <c r="H775" s="141">
        <f t="shared" si="414"/>
        <v>28</v>
      </c>
      <c r="I775" s="141">
        <v>9</v>
      </c>
      <c r="J775" s="183">
        <v>15</v>
      </c>
      <c r="K775" s="183">
        <v>0</v>
      </c>
      <c r="L775" s="184">
        <v>151</v>
      </c>
      <c r="M775" s="184"/>
      <c r="N775" s="185">
        <f>IF(J775=0,0,(K775-L775)/J775)</f>
        <v>-10.066666666666666</v>
      </c>
      <c r="O775" s="183">
        <v>210</v>
      </c>
      <c r="P775" s="141">
        <f t="shared" ref="P775:R775" si="478">P774</f>
        <v>30</v>
      </c>
      <c r="Q775" s="141">
        <f t="shared" si="478"/>
        <v>4</v>
      </c>
      <c r="R775" s="141">
        <f t="shared" si="478"/>
        <v>48326</v>
      </c>
      <c r="S775" s="142"/>
    </row>
    <row r="776" spans="1:20">
      <c r="A776" s="140">
        <f t="shared" si="412"/>
        <v>42891</v>
      </c>
      <c r="B776" s="141">
        <f t="shared" si="413"/>
        <v>26</v>
      </c>
      <c r="C776" s="144" t="s">
        <v>525</v>
      </c>
      <c r="D776" s="144"/>
      <c r="E776" s="144"/>
      <c r="F776" s="148">
        <v>75</v>
      </c>
      <c r="G776" s="149" t="s">
        <v>343</v>
      </c>
      <c r="H776" s="141">
        <f t="shared" si="414"/>
        <v>28</v>
      </c>
      <c r="I776" s="141">
        <v>28</v>
      </c>
      <c r="J776" s="183">
        <v>14</v>
      </c>
      <c r="K776" s="183">
        <v>1977</v>
      </c>
      <c r="L776" s="184">
        <v>42</v>
      </c>
      <c r="M776" s="184"/>
      <c r="N776" s="185">
        <f>IF(J776=0,0,(K776-L776)/J776)</f>
        <v>138.21428571428572</v>
      </c>
      <c r="O776" s="183">
        <v>30</v>
      </c>
      <c r="P776" s="141">
        <f t="shared" ref="P776:R776" si="479">P775</f>
        <v>30</v>
      </c>
      <c r="Q776" s="141">
        <f t="shared" si="479"/>
        <v>4</v>
      </c>
      <c r="R776" s="141">
        <f t="shared" si="479"/>
        <v>48326</v>
      </c>
      <c r="S776" s="142"/>
    </row>
    <row r="777" spans="1:20">
      <c r="A777" s="140">
        <f t="shared" si="412"/>
        <v>42891</v>
      </c>
      <c r="B777" s="141">
        <f t="shared" si="413"/>
        <v>27</v>
      </c>
      <c r="C777" s="179" t="s">
        <v>802</v>
      </c>
      <c r="D777" s="179"/>
      <c r="E777" s="179"/>
      <c r="F777" s="178">
        <v>75</v>
      </c>
      <c r="G777" s="177" t="s">
        <v>343</v>
      </c>
      <c r="H777" s="141">
        <f t="shared" si="414"/>
        <v>28</v>
      </c>
      <c r="I777" s="141">
        <v>5</v>
      </c>
      <c r="J777" s="183">
        <v>16</v>
      </c>
      <c r="K777" s="183">
        <v>0</v>
      </c>
      <c r="L777" s="184">
        <v>37</v>
      </c>
      <c r="M777" s="184"/>
      <c r="N777" s="185">
        <f>IF(J777=0,0,(K777-L777)/J777)</f>
        <v>-2.3125</v>
      </c>
      <c r="O777" s="183">
        <v>193</v>
      </c>
      <c r="P777" s="141">
        <f t="shared" ref="P777:R777" si="480">P776</f>
        <v>30</v>
      </c>
      <c r="Q777" s="141">
        <f t="shared" si="480"/>
        <v>4</v>
      </c>
      <c r="R777" s="141">
        <f t="shared" si="480"/>
        <v>48326</v>
      </c>
      <c r="S777" s="142"/>
    </row>
    <row r="778" spans="1:20">
      <c r="A778" s="140">
        <f t="shared" si="412"/>
        <v>42891</v>
      </c>
      <c r="B778" s="141">
        <f t="shared" si="413"/>
        <v>28</v>
      </c>
      <c r="C778" s="144" t="s">
        <v>408</v>
      </c>
      <c r="D778" s="144"/>
      <c r="E778" s="144"/>
      <c r="F778" s="148">
        <v>75</v>
      </c>
      <c r="G778" s="149" t="s">
        <v>686</v>
      </c>
      <c r="H778" s="141">
        <f t="shared" si="414"/>
        <v>28</v>
      </c>
      <c r="I778" s="141">
        <v>14</v>
      </c>
      <c r="J778" s="183">
        <v>16</v>
      </c>
      <c r="K778" s="183">
        <v>2120</v>
      </c>
      <c r="L778" s="184">
        <v>0</v>
      </c>
      <c r="M778" s="184"/>
      <c r="N778" s="185">
        <f t="shared" ref="N778" si="481">IF(J778=0,0,(K778-L778)/J778)</f>
        <v>132.5</v>
      </c>
      <c r="O778" s="183">
        <v>22</v>
      </c>
      <c r="P778" s="141">
        <f t="shared" ref="P778:R778" si="482">P777</f>
        <v>30</v>
      </c>
      <c r="Q778" s="141">
        <f t="shared" si="482"/>
        <v>4</v>
      </c>
      <c r="R778" s="141">
        <f t="shared" si="482"/>
        <v>48326</v>
      </c>
      <c r="S778" s="142"/>
    </row>
    <row r="779" spans="1:20">
      <c r="A779" s="140">
        <f t="shared" si="412"/>
        <v>42891</v>
      </c>
      <c r="B779" s="141">
        <f t="shared" si="413"/>
        <v>29</v>
      </c>
      <c r="C779" s="142" t="s">
        <v>524</v>
      </c>
      <c r="D779" s="142"/>
      <c r="E779" s="142"/>
      <c r="F779" s="141">
        <v>69</v>
      </c>
      <c r="G779" s="142" t="s">
        <v>691</v>
      </c>
      <c r="H779" s="141">
        <f t="shared" si="414"/>
        <v>28</v>
      </c>
      <c r="I779" s="141">
        <v>27</v>
      </c>
      <c r="J779" s="183">
        <v>15</v>
      </c>
      <c r="K779" s="183">
        <v>2007</v>
      </c>
      <c r="L779" s="184">
        <v>24</v>
      </c>
      <c r="M779" s="184"/>
      <c r="N779" s="185">
        <f t="shared" ref="N779:N780" si="483">IF(J779=0,0,(K779-L779)/J779)</f>
        <v>132.19999999999999</v>
      </c>
      <c r="O779" s="183">
        <v>22</v>
      </c>
      <c r="P779" s="141">
        <f t="shared" ref="P779:R779" si="484">P778</f>
        <v>30</v>
      </c>
      <c r="Q779" s="141">
        <f t="shared" si="484"/>
        <v>4</v>
      </c>
      <c r="R779" s="141">
        <f t="shared" si="484"/>
        <v>48326</v>
      </c>
      <c r="S779" s="142"/>
    </row>
    <row r="780" spans="1:20" ht="17.25" thickBot="1">
      <c r="A780" s="233">
        <f t="shared" si="412"/>
        <v>42891</v>
      </c>
      <c r="B780" s="234">
        <f t="shared" si="413"/>
        <v>30</v>
      </c>
      <c r="C780" s="235" t="s">
        <v>523</v>
      </c>
      <c r="D780" s="235"/>
      <c r="E780" s="235"/>
      <c r="F780" s="236">
        <v>65</v>
      </c>
      <c r="G780" s="237" t="s">
        <v>670</v>
      </c>
      <c r="H780" s="234">
        <f t="shared" si="414"/>
        <v>28</v>
      </c>
      <c r="I780" s="234">
        <v>11</v>
      </c>
      <c r="J780" s="238">
        <v>16</v>
      </c>
      <c r="K780" s="238">
        <v>2089</v>
      </c>
      <c r="L780" s="239">
        <v>7</v>
      </c>
      <c r="M780" s="239"/>
      <c r="N780" s="240">
        <f t="shared" si="483"/>
        <v>130.125</v>
      </c>
      <c r="O780" s="238">
        <v>86</v>
      </c>
      <c r="P780" s="234">
        <f t="shared" ref="P780:R780" si="485">P779</f>
        <v>30</v>
      </c>
      <c r="Q780" s="234">
        <f t="shared" si="485"/>
        <v>4</v>
      </c>
      <c r="R780" s="234">
        <f t="shared" si="485"/>
        <v>48326</v>
      </c>
      <c r="S780" s="241"/>
    </row>
    <row r="781" spans="1:20">
      <c r="A781" s="64">
        <f>A780+21</f>
        <v>42912</v>
      </c>
      <c r="B781" s="65">
        <f>1</f>
        <v>1</v>
      </c>
      <c r="C781" s="66" t="s">
        <v>936</v>
      </c>
      <c r="D781" s="66" t="s">
        <v>809</v>
      </c>
      <c r="E781" s="66" t="s">
        <v>545</v>
      </c>
      <c r="F781" s="65">
        <v>133</v>
      </c>
      <c r="G781" s="66" t="s">
        <v>670</v>
      </c>
      <c r="H781" s="65">
        <f>H780+1</f>
        <v>29</v>
      </c>
      <c r="I781" s="65">
        <v>8</v>
      </c>
      <c r="J781" s="192">
        <v>10</v>
      </c>
      <c r="K781" s="192">
        <v>1338</v>
      </c>
      <c r="L781" s="193">
        <v>1</v>
      </c>
      <c r="M781" s="194">
        <f>IF(J781=0,0,(K781)/J781)</f>
        <v>133.80000000000001</v>
      </c>
      <c r="N781" s="242">
        <f>IF(J781=0,0,(K781-L781)/J781)</f>
        <v>133.69999999999999</v>
      </c>
      <c r="O781" s="192">
        <v>400</v>
      </c>
      <c r="P781" s="65">
        <f>COUNTA(C781:C810)</f>
        <v>30</v>
      </c>
      <c r="Q781" s="65">
        <v>1</v>
      </c>
      <c r="R781" s="65">
        <f>SUM(K781:K810)</f>
        <v>35037</v>
      </c>
      <c r="S781" s="208">
        <f>SUM(L781:L810)</f>
        <v>1005</v>
      </c>
      <c r="T781" s="232"/>
    </row>
    <row r="782" spans="1:20">
      <c r="A782" s="64">
        <f>A781</f>
        <v>42912</v>
      </c>
      <c r="B782" s="65">
        <f>B781+1</f>
        <v>2</v>
      </c>
      <c r="C782" s="66" t="s">
        <v>547</v>
      </c>
      <c r="D782" s="66" t="s">
        <v>546</v>
      </c>
      <c r="E782" s="66" t="s">
        <v>545</v>
      </c>
      <c r="F782" s="65">
        <v>124</v>
      </c>
      <c r="G782" s="66" t="s">
        <v>695</v>
      </c>
      <c r="H782" s="65">
        <f t="shared" si="414"/>
        <v>29</v>
      </c>
      <c r="I782" s="65">
        <v>4</v>
      </c>
      <c r="J782" s="192">
        <v>10</v>
      </c>
      <c r="K782" s="192">
        <v>1350</v>
      </c>
      <c r="L782" s="193">
        <v>54</v>
      </c>
      <c r="M782" s="194">
        <f t="shared" ref="M782:M810" si="486">IF(J782=0,0,(K782)/J782)</f>
        <v>135</v>
      </c>
      <c r="N782" s="242">
        <f>IF(J782=0,0,(K782-L782)/J782)</f>
        <v>129.6</v>
      </c>
      <c r="O782" s="213">
        <v>420</v>
      </c>
      <c r="P782" s="65">
        <f t="shared" ref="P782:R782" si="487">P781</f>
        <v>30</v>
      </c>
      <c r="Q782" s="65">
        <f t="shared" si="487"/>
        <v>1</v>
      </c>
      <c r="R782" s="65">
        <f t="shared" si="487"/>
        <v>35037</v>
      </c>
      <c r="S782" s="66" t="s">
        <v>751</v>
      </c>
    </row>
    <row r="783" spans="1:20">
      <c r="A783" s="64">
        <f t="shared" ref="A783:A808" si="488">A782</f>
        <v>42912</v>
      </c>
      <c r="B783" s="65">
        <f t="shared" ref="B783:B808" si="489">B782+1</f>
        <v>3</v>
      </c>
      <c r="C783" s="66" t="s">
        <v>549</v>
      </c>
      <c r="D783" s="66" t="s">
        <v>548</v>
      </c>
      <c r="E783" s="66" t="s">
        <v>810</v>
      </c>
      <c r="F783" s="65">
        <v>122</v>
      </c>
      <c r="G783" s="66" t="s">
        <v>670</v>
      </c>
      <c r="H783" s="65">
        <f t="shared" si="414"/>
        <v>29</v>
      </c>
      <c r="I783" s="65">
        <v>28</v>
      </c>
      <c r="J783" s="192">
        <v>10</v>
      </c>
      <c r="K783" s="192">
        <v>1350</v>
      </c>
      <c r="L783" s="193">
        <v>77</v>
      </c>
      <c r="M783" s="194">
        <f t="shared" si="486"/>
        <v>135</v>
      </c>
      <c r="N783" s="242">
        <f>IF(J783=0,0,(K783-L783)/J783)</f>
        <v>127.3</v>
      </c>
      <c r="O783" s="192">
        <v>406</v>
      </c>
      <c r="P783" s="65">
        <f t="shared" ref="P783:R783" si="490">P782</f>
        <v>30</v>
      </c>
      <c r="Q783" s="65">
        <f t="shared" si="490"/>
        <v>1</v>
      </c>
      <c r="R783" s="65">
        <f t="shared" si="490"/>
        <v>35037</v>
      </c>
      <c r="S783" s="194">
        <f>AVERAGE(N781:N810)</f>
        <v>120.22703703703704</v>
      </c>
      <c r="T783" s="232"/>
    </row>
    <row r="784" spans="1:20">
      <c r="A784" s="64">
        <f t="shared" si="488"/>
        <v>42912</v>
      </c>
      <c r="B784" s="65">
        <f t="shared" si="489"/>
        <v>4</v>
      </c>
      <c r="C784" s="174" t="s">
        <v>550</v>
      </c>
      <c r="D784" s="174" t="s">
        <v>811</v>
      </c>
      <c r="E784" s="174"/>
      <c r="F784" s="101">
        <v>109</v>
      </c>
      <c r="G784" s="98" t="s">
        <v>535</v>
      </c>
      <c r="H784" s="65">
        <f t="shared" si="414"/>
        <v>29</v>
      </c>
      <c r="I784" s="138">
        <v>0</v>
      </c>
      <c r="J784" s="192">
        <v>0</v>
      </c>
      <c r="K784" s="192">
        <v>0</v>
      </c>
      <c r="L784" s="193">
        <v>0</v>
      </c>
      <c r="M784" s="194">
        <f t="shared" si="486"/>
        <v>0</v>
      </c>
      <c r="N784" s="242">
        <f>IF(J784=0,0,(K784-L784)/J784)</f>
        <v>0</v>
      </c>
      <c r="O784" s="192">
        <v>0</v>
      </c>
      <c r="P784" s="65">
        <f t="shared" ref="P784:R784" si="491">P783</f>
        <v>30</v>
      </c>
      <c r="Q784" s="65">
        <f t="shared" si="491"/>
        <v>1</v>
      </c>
      <c r="R784" s="65">
        <f t="shared" si="491"/>
        <v>35037</v>
      </c>
      <c r="S784" s="66" t="s">
        <v>760</v>
      </c>
    </row>
    <row r="785" spans="1:19">
      <c r="A785" s="64">
        <f t="shared" si="488"/>
        <v>42912</v>
      </c>
      <c r="B785" s="65">
        <f t="shared" si="489"/>
        <v>5</v>
      </c>
      <c r="C785" s="125" t="s">
        <v>552</v>
      </c>
      <c r="D785" s="125" t="s">
        <v>551</v>
      </c>
      <c r="E785" s="66" t="s">
        <v>545</v>
      </c>
      <c r="F785" s="137">
        <v>105</v>
      </c>
      <c r="G785" s="109" t="s">
        <v>695</v>
      </c>
      <c r="H785" s="65">
        <f t="shared" si="414"/>
        <v>29</v>
      </c>
      <c r="I785" s="65">
        <v>18</v>
      </c>
      <c r="J785" s="192">
        <v>9</v>
      </c>
      <c r="K785" s="192">
        <v>1197</v>
      </c>
      <c r="L785" s="193">
        <v>17</v>
      </c>
      <c r="M785" s="194">
        <f t="shared" si="486"/>
        <v>133</v>
      </c>
      <c r="N785" s="242">
        <f t="shared" ref="N785" si="492">IF(J785=0,0,(K785-L785)/J785)</f>
        <v>131.11111111111111</v>
      </c>
      <c r="O785" s="192">
        <v>222</v>
      </c>
      <c r="P785" s="65">
        <f t="shared" ref="P785:R785" si="493">P784</f>
        <v>30</v>
      </c>
      <c r="Q785" s="65">
        <f t="shared" si="493"/>
        <v>1</v>
      </c>
      <c r="R785" s="65">
        <f t="shared" si="493"/>
        <v>35037</v>
      </c>
      <c r="S785" s="194">
        <f>AVERAGE(F781:F810)</f>
        <v>87.466666666666669</v>
      </c>
    </row>
    <row r="786" spans="1:19">
      <c r="A786" s="64">
        <f t="shared" si="488"/>
        <v>42912</v>
      </c>
      <c r="B786" s="65">
        <f t="shared" si="489"/>
        <v>6</v>
      </c>
      <c r="C786" s="95" t="s">
        <v>812</v>
      </c>
      <c r="D786" s="95" t="s">
        <v>813</v>
      </c>
      <c r="E786" s="95"/>
      <c r="F786" s="175">
        <v>100</v>
      </c>
      <c r="G786" s="165" t="s">
        <v>537</v>
      </c>
      <c r="H786" s="65">
        <f t="shared" ref="H786:H810" si="494">H785</f>
        <v>29</v>
      </c>
      <c r="I786" s="65">
        <v>1</v>
      </c>
      <c r="J786" s="192">
        <v>9</v>
      </c>
      <c r="K786" s="192">
        <v>1187</v>
      </c>
      <c r="L786" s="193">
        <v>0</v>
      </c>
      <c r="M786" s="194">
        <f t="shared" si="486"/>
        <v>131.88888888888889</v>
      </c>
      <c r="N786" s="242">
        <f>IF(J786=0,0,(K786-L786)/J786)</f>
        <v>131.88888888888889</v>
      </c>
      <c r="O786" s="192">
        <v>185</v>
      </c>
      <c r="P786" s="65">
        <f t="shared" ref="P786:R786" si="495">P785</f>
        <v>30</v>
      </c>
      <c r="Q786" s="65">
        <f t="shared" si="495"/>
        <v>1</v>
      </c>
      <c r="R786" s="65">
        <f t="shared" si="495"/>
        <v>35037</v>
      </c>
      <c r="S786" s="66" t="s">
        <v>791</v>
      </c>
    </row>
    <row r="787" spans="1:19">
      <c r="A787" s="64">
        <f t="shared" si="488"/>
        <v>42912</v>
      </c>
      <c r="B787" s="65">
        <f t="shared" si="489"/>
        <v>7</v>
      </c>
      <c r="C787" s="174" t="s">
        <v>554</v>
      </c>
      <c r="D787" s="243" t="s">
        <v>553</v>
      </c>
      <c r="E787" s="243"/>
      <c r="F787" s="99">
        <v>100</v>
      </c>
      <c r="G787" s="100" t="s">
        <v>540</v>
      </c>
      <c r="H787" s="65">
        <f t="shared" si="494"/>
        <v>29</v>
      </c>
      <c r="I787" s="65">
        <v>1</v>
      </c>
      <c r="J787" s="192">
        <v>10</v>
      </c>
      <c r="K787" s="192">
        <v>1350</v>
      </c>
      <c r="L787" s="193">
        <v>0</v>
      </c>
      <c r="M787" s="194">
        <f t="shared" si="486"/>
        <v>135</v>
      </c>
      <c r="N787" s="242">
        <f t="shared" ref="N787:N796" si="496">IF(J787=0,0,(K787-L787)/J787)</f>
        <v>135</v>
      </c>
      <c r="O787" s="192">
        <v>145</v>
      </c>
      <c r="P787" s="65">
        <f t="shared" ref="P787:R787" si="497">P786</f>
        <v>30</v>
      </c>
      <c r="Q787" s="65">
        <f t="shared" si="497"/>
        <v>1</v>
      </c>
      <c r="R787" s="65">
        <f t="shared" si="497"/>
        <v>35037</v>
      </c>
      <c r="S787" s="194">
        <f>S783*P781*16</f>
        <v>57708.977777777778</v>
      </c>
    </row>
    <row r="788" spans="1:19">
      <c r="A788" s="64">
        <f t="shared" ref="A788:A794" si="498">A787</f>
        <v>42912</v>
      </c>
      <c r="B788" s="65">
        <f t="shared" ref="B788:B794" si="499">B787+1</f>
        <v>8</v>
      </c>
      <c r="C788" s="66" t="s">
        <v>814</v>
      </c>
      <c r="D788" s="66" t="s">
        <v>555</v>
      </c>
      <c r="E788" s="66"/>
      <c r="F788" s="99">
        <v>95</v>
      </c>
      <c r="G788" s="100" t="s">
        <v>670</v>
      </c>
      <c r="H788" s="65">
        <f t="shared" si="494"/>
        <v>29</v>
      </c>
      <c r="I788" s="65">
        <v>7</v>
      </c>
      <c r="J788" s="192">
        <v>10</v>
      </c>
      <c r="K788" s="192">
        <v>1350</v>
      </c>
      <c r="L788" s="193">
        <v>17</v>
      </c>
      <c r="M788" s="194">
        <f t="shared" si="486"/>
        <v>135</v>
      </c>
      <c r="N788" s="242">
        <f t="shared" ref="N788:N794" si="500">IF(J788=0,0,(K788-L788)/J788)</f>
        <v>133.30000000000001</v>
      </c>
      <c r="O788" s="192">
        <v>4</v>
      </c>
      <c r="P788" s="65">
        <f t="shared" ref="P788:R790" si="501">P787</f>
        <v>30</v>
      </c>
      <c r="Q788" s="65">
        <f t="shared" si="501"/>
        <v>1</v>
      </c>
      <c r="R788" s="65">
        <f t="shared" si="501"/>
        <v>35037</v>
      </c>
      <c r="S788" s="66" t="s">
        <v>771</v>
      </c>
    </row>
    <row r="789" spans="1:19">
      <c r="A789" s="64">
        <f t="shared" si="498"/>
        <v>42912</v>
      </c>
      <c r="B789" s="65">
        <f t="shared" si="499"/>
        <v>9</v>
      </c>
      <c r="C789" s="66" t="s">
        <v>557</v>
      </c>
      <c r="D789" s="66" t="s">
        <v>556</v>
      </c>
      <c r="E789" s="66" t="s">
        <v>545</v>
      </c>
      <c r="F789" s="65">
        <v>95</v>
      </c>
      <c r="G789" s="66" t="s">
        <v>675</v>
      </c>
      <c r="H789" s="65">
        <f t="shared" si="494"/>
        <v>29</v>
      </c>
      <c r="I789" s="65">
        <v>19</v>
      </c>
      <c r="J789" s="192">
        <v>10</v>
      </c>
      <c r="K789" s="192">
        <v>1314</v>
      </c>
      <c r="L789" s="193">
        <v>14</v>
      </c>
      <c r="M789" s="194">
        <f t="shared" si="486"/>
        <v>131.4</v>
      </c>
      <c r="N789" s="242">
        <f t="shared" si="500"/>
        <v>130</v>
      </c>
      <c r="O789" s="192">
        <v>59</v>
      </c>
      <c r="P789" s="65">
        <f t="shared" si="501"/>
        <v>30</v>
      </c>
      <c r="Q789" s="65">
        <f t="shared" si="501"/>
        <v>1</v>
      </c>
      <c r="R789" s="65">
        <f t="shared" si="501"/>
        <v>35037</v>
      </c>
      <c r="S789" s="194">
        <f>AVERAGE(I781:I810)</f>
        <v>11.8</v>
      </c>
    </row>
    <row r="790" spans="1:19">
      <c r="A790" s="64">
        <f t="shared" si="498"/>
        <v>42912</v>
      </c>
      <c r="B790" s="65">
        <f t="shared" si="499"/>
        <v>10</v>
      </c>
      <c r="C790" s="66" t="s">
        <v>559</v>
      </c>
      <c r="D790" s="66" t="s">
        <v>558</v>
      </c>
      <c r="E790" s="66" t="s">
        <v>545</v>
      </c>
      <c r="F790" s="65">
        <v>93</v>
      </c>
      <c r="G790" s="66" t="s">
        <v>670</v>
      </c>
      <c r="H790" s="65">
        <f t="shared" si="494"/>
        <v>29</v>
      </c>
      <c r="I790" s="65">
        <v>2</v>
      </c>
      <c r="J790" s="192">
        <v>9</v>
      </c>
      <c r="K790" s="192">
        <v>1213</v>
      </c>
      <c r="L790" s="193">
        <v>158</v>
      </c>
      <c r="M790" s="194">
        <f t="shared" si="486"/>
        <v>134.77777777777777</v>
      </c>
      <c r="N790" s="242">
        <f t="shared" si="500"/>
        <v>117.22222222222223</v>
      </c>
      <c r="O790" s="192">
        <v>595</v>
      </c>
      <c r="P790" s="65">
        <f t="shared" si="501"/>
        <v>30</v>
      </c>
      <c r="Q790" s="65">
        <f t="shared" si="501"/>
        <v>1</v>
      </c>
      <c r="R790" s="65">
        <f t="shared" si="501"/>
        <v>35037</v>
      </c>
      <c r="S790" s="66"/>
    </row>
    <row r="791" spans="1:19">
      <c r="A791" s="64">
        <f t="shared" si="498"/>
        <v>42912</v>
      </c>
      <c r="B791" s="65">
        <f t="shared" si="499"/>
        <v>11</v>
      </c>
      <c r="C791" s="98" t="s">
        <v>561</v>
      </c>
      <c r="D791" s="98" t="s">
        <v>560</v>
      </c>
      <c r="E791" s="98" t="s">
        <v>545</v>
      </c>
      <c r="F791" s="101">
        <v>91</v>
      </c>
      <c r="G791" s="98" t="s">
        <v>695</v>
      </c>
      <c r="H791" s="65">
        <f t="shared" si="494"/>
        <v>29</v>
      </c>
      <c r="I791" s="138">
        <v>26</v>
      </c>
      <c r="J791" s="192">
        <v>0</v>
      </c>
      <c r="K791" s="192">
        <v>0</v>
      </c>
      <c r="L791" s="193">
        <v>0</v>
      </c>
      <c r="M791" s="194">
        <f t="shared" si="486"/>
        <v>0</v>
      </c>
      <c r="N791" s="242">
        <f t="shared" si="500"/>
        <v>0</v>
      </c>
      <c r="O791" s="192">
        <v>0</v>
      </c>
      <c r="P791" s="65">
        <f t="shared" ref="P791:R793" si="502">P790</f>
        <v>30</v>
      </c>
      <c r="Q791" s="65">
        <f t="shared" si="502"/>
        <v>1</v>
      </c>
      <c r="R791" s="65">
        <f t="shared" si="502"/>
        <v>35037</v>
      </c>
      <c r="S791" s="66"/>
    </row>
    <row r="792" spans="1:19">
      <c r="A792" s="64">
        <f t="shared" si="498"/>
        <v>42912</v>
      </c>
      <c r="B792" s="65">
        <f t="shared" si="499"/>
        <v>12</v>
      </c>
      <c r="C792" s="66" t="s">
        <v>792</v>
      </c>
      <c r="D792" s="66" t="s">
        <v>815</v>
      </c>
      <c r="E792" s="66" t="s">
        <v>545</v>
      </c>
      <c r="F792" s="65">
        <v>89</v>
      </c>
      <c r="G792" s="66" t="s">
        <v>695</v>
      </c>
      <c r="H792" s="65">
        <f t="shared" si="494"/>
        <v>29</v>
      </c>
      <c r="I792" s="65">
        <v>4</v>
      </c>
      <c r="J792" s="192">
        <v>9</v>
      </c>
      <c r="K792" s="192">
        <v>1183</v>
      </c>
      <c r="L792" s="193">
        <v>14</v>
      </c>
      <c r="M792" s="194">
        <f t="shared" si="486"/>
        <v>131.44444444444446</v>
      </c>
      <c r="N792" s="242">
        <f t="shared" si="500"/>
        <v>129.88888888888889</v>
      </c>
      <c r="O792" s="192">
        <v>24</v>
      </c>
      <c r="P792" s="65">
        <f t="shared" si="502"/>
        <v>30</v>
      </c>
      <c r="Q792" s="65">
        <f t="shared" si="502"/>
        <v>1</v>
      </c>
      <c r="R792" s="65">
        <f t="shared" si="502"/>
        <v>35037</v>
      </c>
      <c r="S792" s="66"/>
    </row>
    <row r="793" spans="1:19">
      <c r="A793" s="64">
        <f t="shared" si="498"/>
        <v>42912</v>
      </c>
      <c r="B793" s="65">
        <f t="shared" si="499"/>
        <v>13</v>
      </c>
      <c r="C793" s="66" t="s">
        <v>722</v>
      </c>
      <c r="D793" s="66" t="s">
        <v>562</v>
      </c>
      <c r="E793" s="66"/>
      <c r="F793" s="65">
        <v>88</v>
      </c>
      <c r="G793" s="66" t="s">
        <v>675</v>
      </c>
      <c r="H793" s="65">
        <f t="shared" si="494"/>
        <v>29</v>
      </c>
      <c r="I793" s="65">
        <v>28</v>
      </c>
      <c r="J793" s="192">
        <v>9</v>
      </c>
      <c r="K793" s="192">
        <v>1207</v>
      </c>
      <c r="L793" s="193">
        <v>10</v>
      </c>
      <c r="M793" s="194">
        <f t="shared" si="486"/>
        <v>134.11111111111111</v>
      </c>
      <c r="N793" s="242">
        <f t="shared" si="500"/>
        <v>133</v>
      </c>
      <c r="O793" s="192">
        <v>132</v>
      </c>
      <c r="P793" s="65">
        <f t="shared" si="502"/>
        <v>30</v>
      </c>
      <c r="Q793" s="65">
        <f t="shared" si="502"/>
        <v>1</v>
      </c>
      <c r="R793" s="65">
        <f t="shared" si="502"/>
        <v>35037</v>
      </c>
      <c r="S793" s="194"/>
    </row>
    <row r="794" spans="1:19">
      <c r="A794" s="64">
        <f t="shared" si="498"/>
        <v>42912</v>
      </c>
      <c r="B794" s="65">
        <f t="shared" si="499"/>
        <v>14</v>
      </c>
      <c r="C794" s="66" t="s">
        <v>563</v>
      </c>
      <c r="D794" s="66" t="s">
        <v>816</v>
      </c>
      <c r="E794" s="66" t="s">
        <v>817</v>
      </c>
      <c r="F794" s="65">
        <v>88</v>
      </c>
      <c r="G794" s="66" t="s">
        <v>695</v>
      </c>
      <c r="H794" s="65">
        <f t="shared" si="494"/>
        <v>29</v>
      </c>
      <c r="I794" s="65">
        <v>26</v>
      </c>
      <c r="J794" s="192">
        <v>9</v>
      </c>
      <c r="K794" s="192">
        <v>1187</v>
      </c>
      <c r="L794" s="193">
        <v>56</v>
      </c>
      <c r="M794" s="194">
        <f t="shared" si="486"/>
        <v>131.88888888888889</v>
      </c>
      <c r="N794" s="242">
        <f t="shared" si="500"/>
        <v>125.66666666666667</v>
      </c>
      <c r="O794" s="192">
        <v>84</v>
      </c>
      <c r="P794" s="65">
        <f t="shared" ref="P794:R796" si="503">P793</f>
        <v>30</v>
      </c>
      <c r="Q794" s="65">
        <f t="shared" si="503"/>
        <v>1</v>
      </c>
      <c r="R794" s="65">
        <f t="shared" si="503"/>
        <v>35037</v>
      </c>
      <c r="S794" s="66"/>
    </row>
    <row r="795" spans="1:19">
      <c r="A795" s="64">
        <f t="shared" si="488"/>
        <v>42912</v>
      </c>
      <c r="B795" s="65">
        <f t="shared" si="489"/>
        <v>15</v>
      </c>
      <c r="C795" s="95" t="s">
        <v>818</v>
      </c>
      <c r="D795" s="95" t="s">
        <v>819</v>
      </c>
      <c r="E795" s="95"/>
      <c r="F795" s="175">
        <v>87</v>
      </c>
      <c r="G795" s="165" t="s">
        <v>537</v>
      </c>
      <c r="H795" s="65">
        <f t="shared" si="494"/>
        <v>29</v>
      </c>
      <c r="I795" s="65">
        <v>1</v>
      </c>
      <c r="J795" s="192">
        <v>5</v>
      </c>
      <c r="K795" s="192">
        <v>640</v>
      </c>
      <c r="L795" s="193">
        <v>0</v>
      </c>
      <c r="M795" s="194">
        <f t="shared" si="486"/>
        <v>128</v>
      </c>
      <c r="N795" s="242">
        <f t="shared" si="496"/>
        <v>128</v>
      </c>
      <c r="O795" s="192">
        <v>259</v>
      </c>
      <c r="P795" s="65">
        <f t="shared" ref="P795:R795" si="504">P794</f>
        <v>30</v>
      </c>
      <c r="Q795" s="65">
        <f t="shared" si="504"/>
        <v>1</v>
      </c>
      <c r="R795" s="65">
        <f t="shared" si="504"/>
        <v>35037</v>
      </c>
      <c r="S795" s="65" t="s">
        <v>541</v>
      </c>
    </row>
    <row r="796" spans="1:19">
      <c r="A796" s="64">
        <f t="shared" si="488"/>
        <v>42912</v>
      </c>
      <c r="B796" s="65">
        <f t="shared" si="489"/>
        <v>16</v>
      </c>
      <c r="C796" s="95" t="s">
        <v>565</v>
      </c>
      <c r="D796" s="95" t="s">
        <v>564</v>
      </c>
      <c r="E796" s="95"/>
      <c r="F796" s="175">
        <v>87</v>
      </c>
      <c r="G796" s="165" t="s">
        <v>540</v>
      </c>
      <c r="H796" s="65">
        <f t="shared" si="494"/>
        <v>29</v>
      </c>
      <c r="I796" s="65">
        <v>1</v>
      </c>
      <c r="J796" s="192">
        <v>10</v>
      </c>
      <c r="K796" s="192">
        <v>1342</v>
      </c>
      <c r="L796" s="193">
        <v>0</v>
      </c>
      <c r="M796" s="194">
        <f t="shared" si="486"/>
        <v>134.19999999999999</v>
      </c>
      <c r="N796" s="242">
        <f t="shared" si="496"/>
        <v>134.19999999999999</v>
      </c>
      <c r="O796" s="192">
        <v>313</v>
      </c>
      <c r="P796" s="65">
        <f t="shared" si="503"/>
        <v>30</v>
      </c>
      <c r="Q796" s="65">
        <f t="shared" si="503"/>
        <v>1</v>
      </c>
      <c r="R796" s="65">
        <f t="shared" si="503"/>
        <v>35037</v>
      </c>
      <c r="S796" s="66"/>
    </row>
    <row r="797" spans="1:19">
      <c r="A797" s="64">
        <f t="shared" ref="A797:A801" si="505">A796</f>
        <v>42912</v>
      </c>
      <c r="B797" s="65">
        <f t="shared" ref="B797:B805" si="506">B796+1</f>
        <v>17</v>
      </c>
      <c r="C797" s="68" t="s">
        <v>567</v>
      </c>
      <c r="D797" s="66" t="s">
        <v>566</v>
      </c>
      <c r="E797" s="66" t="s">
        <v>545</v>
      </c>
      <c r="F797" s="65">
        <v>87</v>
      </c>
      <c r="G797" s="66" t="s">
        <v>695</v>
      </c>
      <c r="H797" s="65">
        <f t="shared" si="494"/>
        <v>29</v>
      </c>
      <c r="I797" s="65">
        <v>26</v>
      </c>
      <c r="J797" s="192">
        <v>10</v>
      </c>
      <c r="K797" s="192">
        <v>1350</v>
      </c>
      <c r="L797" s="193">
        <v>79</v>
      </c>
      <c r="M797" s="194">
        <f t="shared" si="486"/>
        <v>135</v>
      </c>
      <c r="N797" s="242">
        <f t="shared" ref="N797" si="507">IF(J797=0,0,(K797-L797)/J797)</f>
        <v>127.1</v>
      </c>
      <c r="O797" s="195">
        <v>184</v>
      </c>
      <c r="P797" s="65">
        <f t="shared" ref="P797:R798" si="508">P796</f>
        <v>30</v>
      </c>
      <c r="Q797" s="65">
        <f t="shared" si="508"/>
        <v>1</v>
      </c>
      <c r="R797" s="65">
        <f t="shared" si="508"/>
        <v>35037</v>
      </c>
      <c r="S797" s="66"/>
    </row>
    <row r="798" spans="1:19">
      <c r="A798" s="64">
        <f t="shared" si="505"/>
        <v>42912</v>
      </c>
      <c r="B798" s="65">
        <f t="shared" si="506"/>
        <v>18</v>
      </c>
      <c r="C798" s="66" t="s">
        <v>793</v>
      </c>
      <c r="D798" s="66" t="s">
        <v>820</v>
      </c>
      <c r="E798" s="66" t="s">
        <v>821</v>
      </c>
      <c r="F798" s="65">
        <v>87</v>
      </c>
      <c r="G798" s="66" t="s">
        <v>670</v>
      </c>
      <c r="H798" s="65">
        <f t="shared" si="494"/>
        <v>29</v>
      </c>
      <c r="I798" s="65">
        <v>4</v>
      </c>
      <c r="J798" s="192">
        <v>10</v>
      </c>
      <c r="K798" s="192">
        <v>1346</v>
      </c>
      <c r="L798" s="193">
        <v>209</v>
      </c>
      <c r="M798" s="194">
        <f t="shared" si="486"/>
        <v>134.6</v>
      </c>
      <c r="N798" s="242">
        <f>IF(J798=0,0,(K798-L798)/J798)</f>
        <v>113.7</v>
      </c>
      <c r="O798" s="192">
        <v>523</v>
      </c>
      <c r="P798" s="65">
        <f t="shared" si="508"/>
        <v>30</v>
      </c>
      <c r="Q798" s="65">
        <f t="shared" si="508"/>
        <v>1</v>
      </c>
      <c r="R798" s="65">
        <f t="shared" si="508"/>
        <v>35037</v>
      </c>
      <c r="S798" s="66"/>
    </row>
    <row r="799" spans="1:19">
      <c r="A799" s="64">
        <f t="shared" si="505"/>
        <v>42912</v>
      </c>
      <c r="B799" s="65">
        <f t="shared" si="506"/>
        <v>19</v>
      </c>
      <c r="C799" s="66" t="s">
        <v>758</v>
      </c>
      <c r="D799" s="66" t="s">
        <v>822</v>
      </c>
      <c r="E799" s="66" t="s">
        <v>545</v>
      </c>
      <c r="F799" s="65">
        <v>86</v>
      </c>
      <c r="G799" s="66" t="s">
        <v>729</v>
      </c>
      <c r="H799" s="65">
        <f t="shared" si="494"/>
        <v>29</v>
      </c>
      <c r="I799" s="65">
        <v>10</v>
      </c>
      <c r="J799" s="192">
        <v>10</v>
      </c>
      <c r="K799" s="192">
        <v>1338</v>
      </c>
      <c r="L799" s="193">
        <v>7</v>
      </c>
      <c r="M799" s="194">
        <f t="shared" si="486"/>
        <v>133.80000000000001</v>
      </c>
      <c r="N799" s="242">
        <f t="shared" ref="N799" si="509">IF(J799=0,0,(K799-L799)/J799)</f>
        <v>133.1</v>
      </c>
      <c r="O799" s="195">
        <v>212</v>
      </c>
      <c r="P799" s="65">
        <f t="shared" ref="P799:R800" si="510">P798</f>
        <v>30</v>
      </c>
      <c r="Q799" s="65">
        <f t="shared" si="510"/>
        <v>1</v>
      </c>
      <c r="R799" s="65">
        <f t="shared" si="510"/>
        <v>35037</v>
      </c>
      <c r="S799" s="66"/>
    </row>
    <row r="800" spans="1:19">
      <c r="A800" s="64">
        <f t="shared" si="505"/>
        <v>42912</v>
      </c>
      <c r="B800" s="65">
        <f t="shared" si="506"/>
        <v>20</v>
      </c>
      <c r="C800" s="125" t="s">
        <v>568</v>
      </c>
      <c r="D800" s="125" t="s">
        <v>823</v>
      </c>
      <c r="E800" s="66" t="s">
        <v>545</v>
      </c>
      <c r="F800" s="137">
        <v>81</v>
      </c>
      <c r="G800" s="66" t="s">
        <v>670</v>
      </c>
      <c r="H800" s="65">
        <f t="shared" si="494"/>
        <v>29</v>
      </c>
      <c r="I800" s="65">
        <v>13</v>
      </c>
      <c r="J800" s="192">
        <v>10</v>
      </c>
      <c r="K800" s="192">
        <v>1326</v>
      </c>
      <c r="L800" s="193">
        <v>19</v>
      </c>
      <c r="M800" s="194">
        <f t="shared" si="486"/>
        <v>132.6</v>
      </c>
      <c r="N800" s="242">
        <f>IF(J800=0,0,(K800-L800)/J800)</f>
        <v>130.69999999999999</v>
      </c>
      <c r="O800" s="192">
        <v>249</v>
      </c>
      <c r="P800" s="65">
        <f t="shared" si="510"/>
        <v>30</v>
      </c>
      <c r="Q800" s="65">
        <f t="shared" si="510"/>
        <v>1</v>
      </c>
      <c r="R800" s="65">
        <f t="shared" si="510"/>
        <v>35037</v>
      </c>
      <c r="S800" s="66"/>
    </row>
    <row r="801" spans="1:20">
      <c r="A801" s="64">
        <f t="shared" si="505"/>
        <v>42912</v>
      </c>
      <c r="B801" s="65">
        <f t="shared" si="506"/>
        <v>21</v>
      </c>
      <c r="C801" s="66" t="s">
        <v>570</v>
      </c>
      <c r="D801" s="66" t="s">
        <v>569</v>
      </c>
      <c r="E801" s="66" t="s">
        <v>545</v>
      </c>
      <c r="F801" s="65">
        <v>81</v>
      </c>
      <c r="G801" s="66" t="s">
        <v>670</v>
      </c>
      <c r="H801" s="65">
        <f t="shared" si="494"/>
        <v>29</v>
      </c>
      <c r="I801" s="65">
        <v>18</v>
      </c>
      <c r="J801" s="192">
        <v>9</v>
      </c>
      <c r="K801" s="192">
        <v>1213</v>
      </c>
      <c r="L801" s="193">
        <v>66</v>
      </c>
      <c r="M801" s="194">
        <f t="shared" si="486"/>
        <v>134.77777777777777</v>
      </c>
      <c r="N801" s="242">
        <f t="shared" ref="N801:N802" si="511">IF(J801=0,0,(K801-L801)/J801)</f>
        <v>127.44444444444444</v>
      </c>
      <c r="O801" s="195">
        <v>120</v>
      </c>
      <c r="P801" s="65">
        <f t="shared" ref="P801:R801" si="512">P800</f>
        <v>30</v>
      </c>
      <c r="Q801" s="65">
        <f t="shared" si="512"/>
        <v>1</v>
      </c>
      <c r="R801" s="65">
        <f t="shared" si="512"/>
        <v>35037</v>
      </c>
      <c r="S801" s="66"/>
    </row>
    <row r="802" spans="1:20">
      <c r="A802" s="64">
        <f>A801</f>
        <v>42912</v>
      </c>
      <c r="B802" s="65">
        <f t="shared" si="506"/>
        <v>22</v>
      </c>
      <c r="C802" s="125" t="s">
        <v>581</v>
      </c>
      <c r="D802" s="125" t="s">
        <v>571</v>
      </c>
      <c r="E802" s="66" t="s">
        <v>545</v>
      </c>
      <c r="F802" s="137">
        <v>78</v>
      </c>
      <c r="G802" s="66" t="s">
        <v>670</v>
      </c>
      <c r="H802" s="65">
        <f t="shared" si="494"/>
        <v>29</v>
      </c>
      <c r="I802" s="65">
        <v>13</v>
      </c>
      <c r="J802" s="192">
        <v>10</v>
      </c>
      <c r="K802" s="192">
        <v>1324</v>
      </c>
      <c r="L802" s="193">
        <v>7</v>
      </c>
      <c r="M802" s="194">
        <f t="shared" si="486"/>
        <v>132.4</v>
      </c>
      <c r="N802" s="242">
        <f t="shared" si="511"/>
        <v>131.69999999999999</v>
      </c>
      <c r="O802" s="192">
        <v>200</v>
      </c>
      <c r="P802" s="65">
        <f t="shared" ref="P802:R802" si="513">P801</f>
        <v>30</v>
      </c>
      <c r="Q802" s="65">
        <f t="shared" si="513"/>
        <v>1</v>
      </c>
      <c r="R802" s="65">
        <f t="shared" si="513"/>
        <v>35037</v>
      </c>
      <c r="S802" s="66"/>
    </row>
    <row r="803" spans="1:20">
      <c r="A803" s="64">
        <f t="shared" ref="A803:A805" si="514">A802</f>
        <v>42912</v>
      </c>
      <c r="B803" s="65">
        <f t="shared" si="506"/>
        <v>23</v>
      </c>
      <c r="C803" s="125" t="s">
        <v>512</v>
      </c>
      <c r="D803" s="125" t="s">
        <v>824</v>
      </c>
      <c r="E803" s="66" t="s">
        <v>821</v>
      </c>
      <c r="F803" s="137">
        <v>78</v>
      </c>
      <c r="G803" s="66" t="s">
        <v>670</v>
      </c>
      <c r="H803" s="65">
        <f t="shared" si="494"/>
        <v>29</v>
      </c>
      <c r="I803" s="65">
        <v>10</v>
      </c>
      <c r="J803" s="192">
        <v>9</v>
      </c>
      <c r="K803" s="192">
        <v>1215</v>
      </c>
      <c r="L803" s="193">
        <v>97</v>
      </c>
      <c r="M803" s="194">
        <f t="shared" si="486"/>
        <v>135</v>
      </c>
      <c r="N803" s="242">
        <f>IF(J803=0,0,(K803-L803)/J803)</f>
        <v>124.22222222222223</v>
      </c>
      <c r="O803" s="192">
        <v>318</v>
      </c>
      <c r="P803" s="65">
        <f t="shared" ref="P803:R803" si="515">P802</f>
        <v>30</v>
      </c>
      <c r="Q803" s="65">
        <f t="shared" si="515"/>
        <v>1</v>
      </c>
      <c r="R803" s="65">
        <f t="shared" si="515"/>
        <v>35037</v>
      </c>
      <c r="S803" s="66"/>
    </row>
    <row r="804" spans="1:20">
      <c r="A804" s="64">
        <f t="shared" si="514"/>
        <v>42912</v>
      </c>
      <c r="B804" s="65">
        <f t="shared" si="506"/>
        <v>24</v>
      </c>
      <c r="C804" s="125" t="s">
        <v>41</v>
      </c>
      <c r="D804" s="125" t="s">
        <v>585</v>
      </c>
      <c r="E804" s="66" t="s">
        <v>583</v>
      </c>
      <c r="F804" s="137">
        <v>76</v>
      </c>
      <c r="G804" s="109" t="s">
        <v>343</v>
      </c>
      <c r="H804" s="65">
        <f t="shared" si="494"/>
        <v>29</v>
      </c>
      <c r="I804" s="65">
        <v>29</v>
      </c>
      <c r="J804" s="192">
        <v>9</v>
      </c>
      <c r="K804" s="192">
        <v>1201</v>
      </c>
      <c r="L804" s="193">
        <v>28</v>
      </c>
      <c r="M804" s="194">
        <f t="shared" si="486"/>
        <v>133.44444444444446</v>
      </c>
      <c r="N804" s="242">
        <f>IF(J804=0,0,(K804-L804)/J804)</f>
        <v>130.33333333333334</v>
      </c>
      <c r="O804" s="192">
        <v>8</v>
      </c>
      <c r="P804" s="65">
        <f t="shared" ref="P804:R806" si="516">P803</f>
        <v>30</v>
      </c>
      <c r="Q804" s="65">
        <f t="shared" si="516"/>
        <v>1</v>
      </c>
      <c r="R804" s="65">
        <f t="shared" si="516"/>
        <v>35037</v>
      </c>
      <c r="S804" s="66"/>
    </row>
    <row r="805" spans="1:20">
      <c r="A805" s="64">
        <f t="shared" si="514"/>
        <v>42912</v>
      </c>
      <c r="B805" s="65">
        <f t="shared" si="506"/>
        <v>25</v>
      </c>
      <c r="C805" s="125" t="s">
        <v>582</v>
      </c>
      <c r="D805" s="125" t="s">
        <v>572</v>
      </c>
      <c r="E805" s="125"/>
      <c r="F805" s="137">
        <v>76</v>
      </c>
      <c r="G805" s="109" t="s">
        <v>343</v>
      </c>
      <c r="H805" s="65">
        <f t="shared" si="494"/>
        <v>29</v>
      </c>
      <c r="I805" s="65">
        <v>15</v>
      </c>
      <c r="J805" s="192">
        <v>10</v>
      </c>
      <c r="K805" s="192">
        <v>1339</v>
      </c>
      <c r="L805" s="193">
        <v>0</v>
      </c>
      <c r="M805" s="194">
        <f t="shared" si="486"/>
        <v>133.9</v>
      </c>
      <c r="N805" s="242">
        <f t="shared" ref="N805" si="517">IF(J805=0,0,(K805-L805)/J805)</f>
        <v>133.9</v>
      </c>
      <c r="O805" s="192">
        <v>56</v>
      </c>
      <c r="P805" s="65">
        <f t="shared" si="516"/>
        <v>30</v>
      </c>
      <c r="Q805" s="65">
        <f t="shared" si="516"/>
        <v>1</v>
      </c>
      <c r="R805" s="65">
        <f t="shared" si="516"/>
        <v>35037</v>
      </c>
      <c r="S805" s="66"/>
    </row>
    <row r="806" spans="1:20">
      <c r="A806" s="64">
        <f t="shared" si="488"/>
        <v>42912</v>
      </c>
      <c r="B806" s="65">
        <f t="shared" si="489"/>
        <v>26</v>
      </c>
      <c r="C806" s="95" t="s">
        <v>580</v>
      </c>
      <c r="D806" s="95" t="s">
        <v>573</v>
      </c>
      <c r="E806" s="95"/>
      <c r="F806" s="175">
        <v>70</v>
      </c>
      <c r="G806" s="165" t="s">
        <v>537</v>
      </c>
      <c r="H806" s="65">
        <f t="shared" si="494"/>
        <v>29</v>
      </c>
      <c r="I806" s="65">
        <v>1</v>
      </c>
      <c r="J806" s="192">
        <v>9</v>
      </c>
      <c r="K806" s="192">
        <v>1109</v>
      </c>
      <c r="L806" s="193">
        <v>0</v>
      </c>
      <c r="M806" s="194">
        <f t="shared" si="486"/>
        <v>123.22222222222223</v>
      </c>
      <c r="N806" s="242">
        <f>IF(J806=0,0,(K806-L806)/J806)</f>
        <v>123.22222222222223</v>
      </c>
      <c r="O806" s="192">
        <v>64</v>
      </c>
      <c r="P806" s="65">
        <f t="shared" si="516"/>
        <v>30</v>
      </c>
      <c r="Q806" s="65">
        <f t="shared" si="516"/>
        <v>1</v>
      </c>
      <c r="R806" s="65">
        <f t="shared" si="516"/>
        <v>35037</v>
      </c>
      <c r="S806" s="66"/>
    </row>
    <row r="807" spans="1:20">
      <c r="A807" s="64">
        <f t="shared" si="488"/>
        <v>42912</v>
      </c>
      <c r="B807" s="65">
        <f t="shared" si="489"/>
        <v>27</v>
      </c>
      <c r="C807" s="244" t="s">
        <v>579</v>
      </c>
      <c r="D807" s="244" t="s">
        <v>574</v>
      </c>
      <c r="E807" s="66" t="s">
        <v>821</v>
      </c>
      <c r="F807" s="245">
        <v>69</v>
      </c>
      <c r="G807" s="246" t="s">
        <v>536</v>
      </c>
      <c r="H807" s="247">
        <f t="shared" si="494"/>
        <v>29</v>
      </c>
      <c r="I807" s="247">
        <v>12</v>
      </c>
      <c r="J807" s="192">
        <v>10</v>
      </c>
      <c r="K807" s="248">
        <v>1350</v>
      </c>
      <c r="L807" s="249">
        <v>2</v>
      </c>
      <c r="M807" s="250">
        <f t="shared" si="486"/>
        <v>135</v>
      </c>
      <c r="N807" s="251">
        <f t="shared" ref="N807" si="518">IF(J807=0,0,(K807-L807)/J807)</f>
        <v>134.80000000000001</v>
      </c>
      <c r="O807" s="248">
        <v>295</v>
      </c>
      <c r="P807" s="247">
        <f t="shared" ref="P807:R810" si="519">P806</f>
        <v>30</v>
      </c>
      <c r="Q807" s="65">
        <f t="shared" si="519"/>
        <v>1</v>
      </c>
      <c r="R807" s="65">
        <f t="shared" si="519"/>
        <v>35037</v>
      </c>
      <c r="S807" s="66"/>
    </row>
    <row r="808" spans="1:20">
      <c r="A808" s="64">
        <f t="shared" si="488"/>
        <v>42912</v>
      </c>
      <c r="B808" s="65">
        <f t="shared" si="489"/>
        <v>28</v>
      </c>
      <c r="C808" s="95" t="s">
        <v>578</v>
      </c>
      <c r="D808" s="95" t="s">
        <v>825</v>
      </c>
      <c r="E808" s="95"/>
      <c r="F808" s="175">
        <v>59</v>
      </c>
      <c r="G808" s="165" t="s">
        <v>675</v>
      </c>
      <c r="H808" s="65">
        <f t="shared" si="494"/>
        <v>29</v>
      </c>
      <c r="I808" s="65">
        <v>1</v>
      </c>
      <c r="J808" s="192">
        <v>9</v>
      </c>
      <c r="K808" s="192">
        <v>1122</v>
      </c>
      <c r="L808" s="193">
        <v>23</v>
      </c>
      <c r="M808" s="194">
        <f t="shared" si="486"/>
        <v>124.66666666666667</v>
      </c>
      <c r="N808" s="242">
        <f t="shared" ref="N808" si="520">IF(J808=0,0,(K808-L808)/J808)</f>
        <v>122.11111111111111</v>
      </c>
      <c r="O808" s="192">
        <v>225</v>
      </c>
      <c r="P808" s="65">
        <f t="shared" ref="P808:R808" si="521">P807</f>
        <v>30</v>
      </c>
      <c r="Q808" s="65">
        <f t="shared" si="521"/>
        <v>1</v>
      </c>
      <c r="R808" s="65">
        <f t="shared" si="521"/>
        <v>35037</v>
      </c>
      <c r="S808" s="66" t="s">
        <v>542</v>
      </c>
    </row>
    <row r="809" spans="1:20">
      <c r="A809" s="64">
        <f t="shared" ref="A809:A810" si="522">A808</f>
        <v>42912</v>
      </c>
      <c r="B809" s="65">
        <f t="shared" ref="B809:B810" si="523">B808+1</f>
        <v>29</v>
      </c>
      <c r="C809" s="95" t="s">
        <v>577</v>
      </c>
      <c r="D809" s="95" t="s">
        <v>575</v>
      </c>
      <c r="E809" s="95" t="s">
        <v>545</v>
      </c>
      <c r="F809" s="175">
        <v>60</v>
      </c>
      <c r="G809" s="165" t="s">
        <v>691</v>
      </c>
      <c r="H809" s="247">
        <f t="shared" si="494"/>
        <v>29</v>
      </c>
      <c r="I809" s="247">
        <v>1</v>
      </c>
      <c r="J809" s="192">
        <v>10</v>
      </c>
      <c r="K809" s="248">
        <v>1319</v>
      </c>
      <c r="L809" s="249">
        <v>0</v>
      </c>
      <c r="M809" s="250">
        <f t="shared" si="486"/>
        <v>131.9</v>
      </c>
      <c r="N809" s="251">
        <f t="shared" ref="N809:N810" si="524">IF(J809=0,0,(K809-L809)/J809)</f>
        <v>131.9</v>
      </c>
      <c r="O809" s="248">
        <v>655</v>
      </c>
      <c r="P809" s="247">
        <f t="shared" si="519"/>
        <v>30</v>
      </c>
      <c r="Q809" s="65">
        <f t="shared" si="519"/>
        <v>1</v>
      </c>
      <c r="R809" s="65">
        <f t="shared" si="519"/>
        <v>35037</v>
      </c>
      <c r="S809" s="66"/>
    </row>
    <row r="810" spans="1:20" ht="17.25" thickBot="1">
      <c r="A810" s="69">
        <f t="shared" si="522"/>
        <v>42912</v>
      </c>
      <c r="B810" s="70">
        <f t="shared" si="523"/>
        <v>30</v>
      </c>
      <c r="C810" s="252" t="s">
        <v>576</v>
      </c>
      <c r="D810" s="252" t="s">
        <v>826</v>
      </c>
      <c r="E810" s="252" t="s">
        <v>821</v>
      </c>
      <c r="F810" s="253">
        <v>30</v>
      </c>
      <c r="G810" s="254" t="s">
        <v>695</v>
      </c>
      <c r="H810" s="70">
        <f t="shared" si="494"/>
        <v>29</v>
      </c>
      <c r="I810" s="70">
        <v>27</v>
      </c>
      <c r="J810" s="198">
        <v>10</v>
      </c>
      <c r="K810" s="198">
        <v>1277</v>
      </c>
      <c r="L810" s="199">
        <v>50</v>
      </c>
      <c r="M810" s="200">
        <f t="shared" si="486"/>
        <v>127.7</v>
      </c>
      <c r="N810" s="255">
        <f t="shared" si="524"/>
        <v>122.7</v>
      </c>
      <c r="O810" s="198">
        <v>37</v>
      </c>
      <c r="P810" s="70">
        <f t="shared" si="519"/>
        <v>30</v>
      </c>
      <c r="Q810" s="70">
        <f t="shared" si="519"/>
        <v>1</v>
      </c>
      <c r="R810" s="70">
        <f t="shared" si="519"/>
        <v>35037</v>
      </c>
      <c r="S810" s="75"/>
    </row>
    <row r="811" spans="1:20" ht="17.25" thickTop="1">
      <c r="A811" s="140">
        <f>A810+7</f>
        <v>42919</v>
      </c>
      <c r="B811" s="141">
        <f>1</f>
        <v>1</v>
      </c>
      <c r="C811" s="142" t="s">
        <v>937</v>
      </c>
      <c r="D811" s="142" t="s">
        <v>809</v>
      </c>
      <c r="E811" s="142" t="s">
        <v>545</v>
      </c>
      <c r="F811" s="170">
        <v>134</v>
      </c>
      <c r="G811" s="142" t="s">
        <v>695</v>
      </c>
      <c r="H811" s="141">
        <f>H810+1</f>
        <v>30</v>
      </c>
      <c r="I811" s="141">
        <v>9</v>
      </c>
      <c r="J811" s="183">
        <v>12</v>
      </c>
      <c r="K811" s="183">
        <v>1603</v>
      </c>
      <c r="L811" s="184">
        <v>5</v>
      </c>
      <c r="M811" s="185">
        <f>IF(J811=0,0,(K811)/J811)</f>
        <v>133.58333333333334</v>
      </c>
      <c r="N811" s="256">
        <f>IF(J811=0,0,(K811-L811)/J811)</f>
        <v>133.16666666666666</v>
      </c>
      <c r="O811" s="183">
        <v>359</v>
      </c>
      <c r="P811" s="141">
        <f>COUNTA(C811:C840)</f>
        <v>30</v>
      </c>
      <c r="Q811" s="141">
        <v>1</v>
      </c>
      <c r="R811" s="141">
        <f>SUM(K811:K840)</f>
        <v>43994</v>
      </c>
      <c r="S811" s="201">
        <f>SUM(L811:L840)</f>
        <v>1095</v>
      </c>
      <c r="T811" s="232"/>
    </row>
    <row r="812" spans="1:20">
      <c r="A812" s="140">
        <f>A811</f>
        <v>42919</v>
      </c>
      <c r="B812" s="141">
        <f>B811+1</f>
        <v>2</v>
      </c>
      <c r="C812" s="177" t="s">
        <v>505</v>
      </c>
      <c r="D812" s="257" t="s">
        <v>546</v>
      </c>
      <c r="E812" s="257" t="s">
        <v>545</v>
      </c>
      <c r="F812" s="170">
        <v>125</v>
      </c>
      <c r="G812" s="142" t="s">
        <v>670</v>
      </c>
      <c r="H812" s="141">
        <f t="shared" ref="H812:H875" si="525">H811</f>
        <v>30</v>
      </c>
      <c r="I812" s="178">
        <v>4</v>
      </c>
      <c r="J812" s="183">
        <v>12</v>
      </c>
      <c r="K812" s="183">
        <v>0</v>
      </c>
      <c r="L812" s="184">
        <v>120</v>
      </c>
      <c r="M812" s="185">
        <f t="shared" ref="M812:M840" si="526">IF(J812=0,0,(K812)/J812)</f>
        <v>0</v>
      </c>
      <c r="N812" s="256">
        <f>IF(J812=0,0,(K812-L812)/J812)</f>
        <v>-10</v>
      </c>
      <c r="O812" s="229">
        <v>0</v>
      </c>
      <c r="P812" s="141">
        <f t="shared" ref="P812:R812" si="527">P811</f>
        <v>30</v>
      </c>
      <c r="Q812" s="141">
        <f t="shared" si="527"/>
        <v>1</v>
      </c>
      <c r="R812" s="141">
        <f t="shared" si="527"/>
        <v>43994</v>
      </c>
      <c r="S812" s="142" t="s">
        <v>744</v>
      </c>
    </row>
    <row r="813" spans="1:20">
      <c r="A813" s="140">
        <f t="shared" ref="A813:A840" si="528">A812</f>
        <v>42919</v>
      </c>
      <c r="B813" s="141">
        <f t="shared" ref="B813:B840" si="529">B812+1</f>
        <v>3</v>
      </c>
      <c r="C813" s="142" t="s">
        <v>549</v>
      </c>
      <c r="D813" s="142" t="s">
        <v>548</v>
      </c>
      <c r="E813" s="142" t="s">
        <v>821</v>
      </c>
      <c r="F813" s="170">
        <v>123</v>
      </c>
      <c r="G813" s="142" t="s">
        <v>695</v>
      </c>
      <c r="H813" s="141">
        <f t="shared" si="525"/>
        <v>30</v>
      </c>
      <c r="I813" s="141">
        <v>29</v>
      </c>
      <c r="J813" s="183">
        <v>12</v>
      </c>
      <c r="K813" s="183">
        <v>1620</v>
      </c>
      <c r="L813" s="184">
        <v>77</v>
      </c>
      <c r="M813" s="185">
        <f t="shared" si="526"/>
        <v>135</v>
      </c>
      <c r="N813" s="256">
        <f>IF(J813=0,0,(K813-L813)/J813)</f>
        <v>128.58333333333334</v>
      </c>
      <c r="O813" s="183">
        <v>380</v>
      </c>
      <c r="P813" s="141">
        <f t="shared" ref="P813:R813" si="530">P812</f>
        <v>30</v>
      </c>
      <c r="Q813" s="141">
        <f t="shared" si="530"/>
        <v>1</v>
      </c>
      <c r="R813" s="141">
        <f t="shared" si="530"/>
        <v>43994</v>
      </c>
      <c r="S813" s="185">
        <f>AVERAGE(N811:N840)</f>
        <v>125.655303030303</v>
      </c>
      <c r="T813" s="232"/>
    </row>
    <row r="814" spans="1:20">
      <c r="A814" s="140">
        <f t="shared" si="528"/>
        <v>42919</v>
      </c>
      <c r="B814" s="141">
        <f t="shared" si="529"/>
        <v>4</v>
      </c>
      <c r="C814" s="144" t="s">
        <v>402</v>
      </c>
      <c r="D814" s="144" t="s">
        <v>551</v>
      </c>
      <c r="E814" s="142" t="s">
        <v>545</v>
      </c>
      <c r="F814" s="170">
        <v>108</v>
      </c>
      <c r="G814" s="149" t="s">
        <v>695</v>
      </c>
      <c r="H814" s="141">
        <f t="shared" si="525"/>
        <v>30</v>
      </c>
      <c r="I814" s="141">
        <v>19</v>
      </c>
      <c r="J814" s="183">
        <v>12</v>
      </c>
      <c r="K814" s="183">
        <v>1584</v>
      </c>
      <c r="L814" s="184">
        <v>4</v>
      </c>
      <c r="M814" s="185">
        <f t="shared" si="526"/>
        <v>132</v>
      </c>
      <c r="N814" s="256">
        <f t="shared" ref="N814" si="531">IF(J814=0,0,(K814-L814)/J814)</f>
        <v>131.66666666666666</v>
      </c>
      <c r="O814" s="183">
        <v>208</v>
      </c>
      <c r="P814" s="141">
        <f t="shared" ref="P814:R814" si="532">P813</f>
        <v>30</v>
      </c>
      <c r="Q814" s="141">
        <f t="shared" si="532"/>
        <v>1</v>
      </c>
      <c r="R814" s="141">
        <f t="shared" si="532"/>
        <v>43994</v>
      </c>
      <c r="S814" s="142" t="s">
        <v>760</v>
      </c>
    </row>
    <row r="815" spans="1:20">
      <c r="A815" s="140">
        <f t="shared" si="528"/>
        <v>42919</v>
      </c>
      <c r="B815" s="141">
        <f t="shared" si="529"/>
        <v>5</v>
      </c>
      <c r="C815" s="142" t="s">
        <v>812</v>
      </c>
      <c r="D815" s="142" t="s">
        <v>827</v>
      </c>
      <c r="E815" s="142"/>
      <c r="F815" s="168">
        <v>101</v>
      </c>
      <c r="G815" s="142" t="s">
        <v>675</v>
      </c>
      <c r="H815" s="141">
        <f t="shared" si="525"/>
        <v>30</v>
      </c>
      <c r="I815" s="141">
        <v>2</v>
      </c>
      <c r="J815" s="183">
        <v>12</v>
      </c>
      <c r="K815" s="183">
        <v>1562</v>
      </c>
      <c r="L815" s="184">
        <v>10</v>
      </c>
      <c r="M815" s="185">
        <f t="shared" si="526"/>
        <v>130.16666666666666</v>
      </c>
      <c r="N815" s="256">
        <f>IF(J815=0,0,(K815-L815)/J815)</f>
        <v>129.33333333333334</v>
      </c>
      <c r="O815" s="183">
        <v>385</v>
      </c>
      <c r="P815" s="141">
        <f t="shared" ref="P815:R815" si="533">P814</f>
        <v>30</v>
      </c>
      <c r="Q815" s="141">
        <f t="shared" si="533"/>
        <v>1</v>
      </c>
      <c r="R815" s="141">
        <f t="shared" si="533"/>
        <v>43994</v>
      </c>
      <c r="S815" s="185">
        <f>AVERAGE(F811:F840)</f>
        <v>86.1</v>
      </c>
    </row>
    <row r="816" spans="1:20">
      <c r="A816" s="140">
        <f t="shared" si="528"/>
        <v>42919</v>
      </c>
      <c r="B816" s="141">
        <f t="shared" si="529"/>
        <v>6</v>
      </c>
      <c r="C816" s="202" t="s">
        <v>586</v>
      </c>
      <c r="D816" s="258" t="s">
        <v>828</v>
      </c>
      <c r="E816" s="258" t="s">
        <v>545</v>
      </c>
      <c r="F816" s="170">
        <v>98</v>
      </c>
      <c r="G816" s="142" t="s">
        <v>691</v>
      </c>
      <c r="H816" s="141">
        <f t="shared" si="525"/>
        <v>30</v>
      </c>
      <c r="I816" s="141">
        <v>19</v>
      </c>
      <c r="J816" s="183">
        <v>11</v>
      </c>
      <c r="K816" s="183">
        <v>1465</v>
      </c>
      <c r="L816" s="184">
        <v>8</v>
      </c>
      <c r="M816" s="185">
        <f t="shared" si="526"/>
        <v>133.18181818181819</v>
      </c>
      <c r="N816" s="185">
        <f t="shared" ref="N816" si="534">IF(J816=0,0,(K816-L816)/J816)</f>
        <v>132.45454545454547</v>
      </c>
      <c r="O816" s="183">
        <v>390</v>
      </c>
      <c r="P816" s="141">
        <f t="shared" ref="P816:R816" si="535">P815</f>
        <v>30</v>
      </c>
      <c r="Q816" s="141">
        <f t="shared" si="535"/>
        <v>1</v>
      </c>
      <c r="R816" s="141">
        <f t="shared" si="535"/>
        <v>43994</v>
      </c>
      <c r="S816" s="142" t="s">
        <v>829</v>
      </c>
    </row>
    <row r="817" spans="1:19">
      <c r="A817" s="140">
        <f t="shared" si="528"/>
        <v>42919</v>
      </c>
      <c r="B817" s="141">
        <f t="shared" si="529"/>
        <v>7</v>
      </c>
      <c r="C817" s="142" t="s">
        <v>830</v>
      </c>
      <c r="D817" s="142" t="s">
        <v>587</v>
      </c>
      <c r="E817" s="142"/>
      <c r="F817" s="168">
        <v>97</v>
      </c>
      <c r="G817" s="142" t="s">
        <v>691</v>
      </c>
      <c r="H817" s="141">
        <f t="shared" si="525"/>
        <v>30</v>
      </c>
      <c r="I817" s="141">
        <v>8</v>
      </c>
      <c r="J817" s="183">
        <v>12</v>
      </c>
      <c r="K817" s="183">
        <v>1620</v>
      </c>
      <c r="L817" s="184">
        <v>72</v>
      </c>
      <c r="M817" s="185">
        <f t="shared" si="526"/>
        <v>135</v>
      </c>
      <c r="N817" s="256">
        <f t="shared" ref="N817:N825" si="536">IF(J817=0,0,(K817-L817)/J817)</f>
        <v>129</v>
      </c>
      <c r="O817" s="183">
        <v>547</v>
      </c>
      <c r="P817" s="141">
        <f t="shared" ref="P817:R817" si="537">P816</f>
        <v>30</v>
      </c>
      <c r="Q817" s="141">
        <f t="shared" si="537"/>
        <v>1</v>
      </c>
      <c r="R817" s="141">
        <f t="shared" si="537"/>
        <v>43994</v>
      </c>
      <c r="S817" s="185">
        <f>S813*P811*16</f>
        <v>60314.545454545441</v>
      </c>
    </row>
    <row r="818" spans="1:19">
      <c r="A818" s="140">
        <f t="shared" si="528"/>
        <v>42919</v>
      </c>
      <c r="B818" s="141">
        <f t="shared" si="529"/>
        <v>8</v>
      </c>
      <c r="C818" s="142" t="s">
        <v>358</v>
      </c>
      <c r="D818" s="142" t="s">
        <v>556</v>
      </c>
      <c r="E818" s="142" t="s">
        <v>545</v>
      </c>
      <c r="F818" s="168">
        <v>95</v>
      </c>
      <c r="G818" s="142" t="s">
        <v>675</v>
      </c>
      <c r="H818" s="141">
        <f t="shared" si="525"/>
        <v>30</v>
      </c>
      <c r="I818" s="141">
        <v>20</v>
      </c>
      <c r="J818" s="183">
        <v>11</v>
      </c>
      <c r="K818" s="183">
        <v>1465</v>
      </c>
      <c r="L818" s="184">
        <v>19</v>
      </c>
      <c r="M818" s="185">
        <f t="shared" si="526"/>
        <v>133.18181818181819</v>
      </c>
      <c r="N818" s="256">
        <f t="shared" si="536"/>
        <v>131.45454545454547</v>
      </c>
      <c r="O818" s="183">
        <v>62</v>
      </c>
      <c r="P818" s="141">
        <f t="shared" ref="P818:R818" si="538">P817</f>
        <v>30</v>
      </c>
      <c r="Q818" s="141">
        <f t="shared" si="538"/>
        <v>1</v>
      </c>
      <c r="R818" s="141">
        <f t="shared" si="538"/>
        <v>43994</v>
      </c>
      <c r="S818" s="142" t="s">
        <v>786</v>
      </c>
    </row>
    <row r="819" spans="1:19">
      <c r="A819" s="140">
        <f t="shared" si="528"/>
        <v>42919</v>
      </c>
      <c r="B819" s="141">
        <f t="shared" si="529"/>
        <v>9</v>
      </c>
      <c r="C819" s="142" t="s">
        <v>534</v>
      </c>
      <c r="D819" s="142" t="s">
        <v>558</v>
      </c>
      <c r="E819" s="142" t="s">
        <v>545</v>
      </c>
      <c r="F819" s="170">
        <v>94</v>
      </c>
      <c r="G819" s="142" t="s">
        <v>670</v>
      </c>
      <c r="H819" s="141">
        <f t="shared" si="525"/>
        <v>30</v>
      </c>
      <c r="I819" s="141">
        <v>3</v>
      </c>
      <c r="J819" s="183">
        <v>12</v>
      </c>
      <c r="K819" s="183">
        <v>1618</v>
      </c>
      <c r="L819" s="184">
        <v>18</v>
      </c>
      <c r="M819" s="185">
        <f t="shared" si="526"/>
        <v>134.83333333333334</v>
      </c>
      <c r="N819" s="256">
        <f t="shared" si="536"/>
        <v>133.33333333333334</v>
      </c>
      <c r="O819" s="183">
        <v>435</v>
      </c>
      <c r="P819" s="141">
        <f t="shared" ref="P819:R819" si="539">P818</f>
        <v>30</v>
      </c>
      <c r="Q819" s="141">
        <f t="shared" si="539"/>
        <v>1</v>
      </c>
      <c r="R819" s="141">
        <f t="shared" si="539"/>
        <v>43994</v>
      </c>
      <c r="S819" s="185">
        <f>AVERAGE(I811:I840)</f>
        <v>13.433333333333334</v>
      </c>
    </row>
    <row r="820" spans="1:19">
      <c r="A820" s="140">
        <f t="shared" si="528"/>
        <v>42919</v>
      </c>
      <c r="B820" s="141">
        <f t="shared" si="529"/>
        <v>10</v>
      </c>
      <c r="C820" s="142" t="s">
        <v>831</v>
      </c>
      <c r="D820" s="142" t="s">
        <v>832</v>
      </c>
      <c r="E820" s="142" t="s">
        <v>545</v>
      </c>
      <c r="F820" s="168">
        <v>89</v>
      </c>
      <c r="G820" s="142" t="s">
        <v>670</v>
      </c>
      <c r="H820" s="141">
        <f t="shared" si="525"/>
        <v>30</v>
      </c>
      <c r="I820" s="141">
        <v>5</v>
      </c>
      <c r="J820" s="183">
        <v>11</v>
      </c>
      <c r="K820" s="183">
        <v>1447</v>
      </c>
      <c r="L820" s="184">
        <v>16</v>
      </c>
      <c r="M820" s="185">
        <f t="shared" si="526"/>
        <v>131.54545454545453</v>
      </c>
      <c r="N820" s="256">
        <f t="shared" si="536"/>
        <v>130.09090909090909</v>
      </c>
      <c r="O820" s="183">
        <v>47</v>
      </c>
      <c r="P820" s="141">
        <f t="shared" ref="P820:R820" si="540">P819</f>
        <v>30</v>
      </c>
      <c r="Q820" s="141">
        <f t="shared" si="540"/>
        <v>1</v>
      </c>
      <c r="R820" s="141">
        <f t="shared" si="540"/>
        <v>43994</v>
      </c>
      <c r="S820" s="142"/>
    </row>
    <row r="821" spans="1:19">
      <c r="A821" s="140">
        <f t="shared" si="528"/>
        <v>42919</v>
      </c>
      <c r="B821" s="141">
        <f t="shared" si="529"/>
        <v>11</v>
      </c>
      <c r="C821" s="142" t="s">
        <v>833</v>
      </c>
      <c r="D821" s="142" t="s">
        <v>834</v>
      </c>
      <c r="E821" s="142"/>
      <c r="F821" s="168">
        <v>88</v>
      </c>
      <c r="G821" s="142" t="s">
        <v>679</v>
      </c>
      <c r="H821" s="141">
        <f t="shared" si="525"/>
        <v>30</v>
      </c>
      <c r="I821" s="141">
        <v>2</v>
      </c>
      <c r="J821" s="183">
        <v>11</v>
      </c>
      <c r="K821" s="183">
        <v>1461</v>
      </c>
      <c r="L821" s="184">
        <v>24</v>
      </c>
      <c r="M821" s="185">
        <f t="shared" ref="M821:M822" si="541">IF(J821=0,0,(K821)/J821)</f>
        <v>132.81818181818181</v>
      </c>
      <c r="N821" s="256">
        <f t="shared" ref="N821:N822" si="542">IF(J821=0,0,(K821-L821)/J821)</f>
        <v>130.63636363636363</v>
      </c>
      <c r="O821" s="183">
        <v>328</v>
      </c>
      <c r="P821" s="141">
        <f t="shared" ref="P821:R821" si="543">P820</f>
        <v>30</v>
      </c>
      <c r="Q821" s="141">
        <f t="shared" si="543"/>
        <v>1</v>
      </c>
      <c r="R821" s="141">
        <f t="shared" si="543"/>
        <v>43994</v>
      </c>
      <c r="S821" s="142"/>
    </row>
    <row r="822" spans="1:19">
      <c r="A822" s="140">
        <f t="shared" si="528"/>
        <v>42919</v>
      </c>
      <c r="B822" s="141">
        <f t="shared" si="529"/>
        <v>12</v>
      </c>
      <c r="C822" s="142" t="s">
        <v>565</v>
      </c>
      <c r="D822" s="142" t="s">
        <v>589</v>
      </c>
      <c r="E822" s="142"/>
      <c r="F822" s="141">
        <v>88</v>
      </c>
      <c r="G822" s="142" t="s">
        <v>693</v>
      </c>
      <c r="H822" s="141">
        <f t="shared" si="525"/>
        <v>30</v>
      </c>
      <c r="I822" s="141">
        <v>2</v>
      </c>
      <c r="J822" s="183">
        <v>11</v>
      </c>
      <c r="K822" s="183">
        <v>1478</v>
      </c>
      <c r="L822" s="184">
        <v>0</v>
      </c>
      <c r="M822" s="185">
        <f t="shared" si="541"/>
        <v>134.36363636363637</v>
      </c>
      <c r="N822" s="256">
        <f t="shared" si="542"/>
        <v>134.36363636363637</v>
      </c>
      <c r="O822" s="183">
        <v>239</v>
      </c>
      <c r="P822" s="141">
        <f t="shared" ref="P822:R822" si="544">P821</f>
        <v>30</v>
      </c>
      <c r="Q822" s="141">
        <f t="shared" si="544"/>
        <v>1</v>
      </c>
      <c r="R822" s="141">
        <f t="shared" si="544"/>
        <v>43994</v>
      </c>
      <c r="S822" s="185"/>
    </row>
    <row r="823" spans="1:19">
      <c r="A823" s="140">
        <f t="shared" si="528"/>
        <v>42919</v>
      </c>
      <c r="B823" s="141">
        <f t="shared" si="529"/>
        <v>13</v>
      </c>
      <c r="C823" s="142" t="s">
        <v>835</v>
      </c>
      <c r="D823" s="142" t="s">
        <v>562</v>
      </c>
      <c r="E823" s="142"/>
      <c r="F823" s="259">
        <v>88</v>
      </c>
      <c r="G823" s="142" t="s">
        <v>679</v>
      </c>
      <c r="H823" s="141">
        <f t="shared" si="525"/>
        <v>30</v>
      </c>
      <c r="I823" s="141">
        <v>29</v>
      </c>
      <c r="J823" s="183">
        <v>12</v>
      </c>
      <c r="K823" s="183">
        <v>1611</v>
      </c>
      <c r="L823" s="184">
        <v>29</v>
      </c>
      <c r="M823" s="185">
        <f t="shared" si="526"/>
        <v>134.25</v>
      </c>
      <c r="N823" s="256">
        <f t="shared" si="536"/>
        <v>131.83333333333334</v>
      </c>
      <c r="O823" s="183">
        <v>132</v>
      </c>
      <c r="P823" s="141">
        <f t="shared" ref="P823:R823" si="545">P822</f>
        <v>30</v>
      </c>
      <c r="Q823" s="141">
        <f t="shared" si="545"/>
        <v>1</v>
      </c>
      <c r="R823" s="141">
        <f t="shared" si="545"/>
        <v>43994</v>
      </c>
      <c r="S823" s="142"/>
    </row>
    <row r="824" spans="1:19">
      <c r="A824" s="140">
        <f t="shared" si="528"/>
        <v>42919</v>
      </c>
      <c r="B824" s="141">
        <f t="shared" si="529"/>
        <v>14</v>
      </c>
      <c r="C824" s="142" t="s">
        <v>261</v>
      </c>
      <c r="D824" s="142" t="s">
        <v>836</v>
      </c>
      <c r="E824" s="142" t="s">
        <v>837</v>
      </c>
      <c r="F824" s="170">
        <v>88</v>
      </c>
      <c r="G824" s="142" t="s">
        <v>693</v>
      </c>
      <c r="H824" s="141">
        <f t="shared" si="525"/>
        <v>30</v>
      </c>
      <c r="I824" s="141">
        <v>29</v>
      </c>
      <c r="J824" s="183">
        <v>11</v>
      </c>
      <c r="K824" s="183">
        <v>1453</v>
      </c>
      <c r="L824" s="184">
        <v>50</v>
      </c>
      <c r="M824" s="185">
        <f t="shared" si="526"/>
        <v>132.09090909090909</v>
      </c>
      <c r="N824" s="256">
        <f t="shared" si="536"/>
        <v>127.54545454545455</v>
      </c>
      <c r="O824" s="183">
        <v>111</v>
      </c>
      <c r="P824" s="141">
        <f t="shared" ref="P824:R824" si="546">P823</f>
        <v>30</v>
      </c>
      <c r="Q824" s="141">
        <f t="shared" si="546"/>
        <v>1</v>
      </c>
      <c r="R824" s="141">
        <f t="shared" si="546"/>
        <v>43994</v>
      </c>
      <c r="S824" s="141"/>
    </row>
    <row r="825" spans="1:19">
      <c r="A825" s="140">
        <f t="shared" si="528"/>
        <v>42919</v>
      </c>
      <c r="B825" s="141">
        <f t="shared" si="529"/>
        <v>15</v>
      </c>
      <c r="C825" s="260" t="s">
        <v>276</v>
      </c>
      <c r="D825" s="142" t="s">
        <v>566</v>
      </c>
      <c r="E825" s="142" t="s">
        <v>545</v>
      </c>
      <c r="F825" s="170">
        <v>88</v>
      </c>
      <c r="G825" s="142" t="s">
        <v>838</v>
      </c>
      <c r="H825" s="141">
        <f t="shared" si="525"/>
        <v>30</v>
      </c>
      <c r="I825" s="141">
        <v>27</v>
      </c>
      <c r="J825" s="183">
        <v>12</v>
      </c>
      <c r="K825" s="183">
        <v>1620</v>
      </c>
      <c r="L825" s="184">
        <v>22</v>
      </c>
      <c r="M825" s="185">
        <f t="shared" si="526"/>
        <v>135</v>
      </c>
      <c r="N825" s="256">
        <f t="shared" si="536"/>
        <v>133.16666666666666</v>
      </c>
      <c r="O825" s="186">
        <v>150</v>
      </c>
      <c r="P825" s="141">
        <f t="shared" ref="P825:R825" si="547">P824</f>
        <v>30</v>
      </c>
      <c r="Q825" s="141">
        <f t="shared" si="547"/>
        <v>1</v>
      </c>
      <c r="R825" s="141">
        <f t="shared" si="547"/>
        <v>43994</v>
      </c>
      <c r="S825" s="142"/>
    </row>
    <row r="826" spans="1:19">
      <c r="A826" s="140">
        <f t="shared" si="528"/>
        <v>42919</v>
      </c>
      <c r="B826" s="141">
        <f t="shared" si="529"/>
        <v>16</v>
      </c>
      <c r="C826" s="142" t="s">
        <v>839</v>
      </c>
      <c r="D826" s="142" t="s">
        <v>840</v>
      </c>
      <c r="E826" s="142" t="s">
        <v>821</v>
      </c>
      <c r="F826" s="168">
        <v>88</v>
      </c>
      <c r="G826" s="142" t="s">
        <v>670</v>
      </c>
      <c r="H826" s="141">
        <f t="shared" si="525"/>
        <v>30</v>
      </c>
      <c r="I826" s="141">
        <v>5</v>
      </c>
      <c r="J826" s="183">
        <v>12</v>
      </c>
      <c r="K826" s="183">
        <v>1609</v>
      </c>
      <c r="L826" s="184">
        <v>202</v>
      </c>
      <c r="M826" s="185">
        <f t="shared" si="526"/>
        <v>134.08333333333334</v>
      </c>
      <c r="N826" s="256">
        <f>IF(J826=0,0,(K826-L826)/J826)</f>
        <v>117.25</v>
      </c>
      <c r="O826" s="183">
        <v>525</v>
      </c>
      <c r="P826" s="141">
        <f t="shared" ref="P826:R826" si="548">P825</f>
        <v>30</v>
      </c>
      <c r="Q826" s="141">
        <f t="shared" si="548"/>
        <v>1</v>
      </c>
      <c r="R826" s="141">
        <f t="shared" si="548"/>
        <v>43994</v>
      </c>
      <c r="S826" s="142"/>
    </row>
    <row r="827" spans="1:19">
      <c r="A827" s="140">
        <f t="shared" si="528"/>
        <v>42919</v>
      </c>
      <c r="B827" s="141">
        <f t="shared" si="529"/>
        <v>17</v>
      </c>
      <c r="C827" s="142" t="s">
        <v>841</v>
      </c>
      <c r="D827" s="142" t="s">
        <v>822</v>
      </c>
      <c r="E827" s="142" t="s">
        <v>545</v>
      </c>
      <c r="F827" s="168">
        <v>87</v>
      </c>
      <c r="G827" s="142" t="s">
        <v>693</v>
      </c>
      <c r="H827" s="141">
        <f t="shared" si="525"/>
        <v>30</v>
      </c>
      <c r="I827" s="141">
        <v>11</v>
      </c>
      <c r="J827" s="183">
        <v>12</v>
      </c>
      <c r="K827" s="183">
        <v>1608</v>
      </c>
      <c r="L827" s="184">
        <v>6</v>
      </c>
      <c r="M827" s="185">
        <f t="shared" si="526"/>
        <v>134</v>
      </c>
      <c r="N827" s="256">
        <f t="shared" ref="N827" si="549">IF(J827=0,0,(K827-L827)/J827)</f>
        <v>133.5</v>
      </c>
      <c r="O827" s="186">
        <v>251</v>
      </c>
      <c r="P827" s="141">
        <f t="shared" ref="P827:R827" si="550">P826</f>
        <v>30</v>
      </c>
      <c r="Q827" s="141">
        <f t="shared" si="550"/>
        <v>1</v>
      </c>
      <c r="R827" s="141">
        <f t="shared" si="550"/>
        <v>43994</v>
      </c>
      <c r="S827" s="142"/>
    </row>
    <row r="828" spans="1:19">
      <c r="A828" s="140">
        <f t="shared" si="528"/>
        <v>42919</v>
      </c>
      <c r="B828" s="141">
        <f t="shared" si="529"/>
        <v>18</v>
      </c>
      <c r="C828" s="202" t="s">
        <v>515</v>
      </c>
      <c r="D828" s="258" t="s">
        <v>590</v>
      </c>
      <c r="E828" s="258"/>
      <c r="F828" s="259">
        <v>82</v>
      </c>
      <c r="G828" s="142" t="s">
        <v>679</v>
      </c>
      <c r="H828" s="141">
        <f t="shared" si="525"/>
        <v>30</v>
      </c>
      <c r="I828" s="141">
        <v>2</v>
      </c>
      <c r="J828" s="183">
        <v>12</v>
      </c>
      <c r="K828" s="183">
        <v>1617</v>
      </c>
      <c r="L828" s="184">
        <v>103</v>
      </c>
      <c r="M828" s="185">
        <f t="shared" si="526"/>
        <v>134.75</v>
      </c>
      <c r="N828" s="256">
        <f>IF(J828=0,0,(K828-L828)/J828)</f>
        <v>126.16666666666667</v>
      </c>
      <c r="O828" s="186">
        <v>782</v>
      </c>
      <c r="P828" s="141">
        <f t="shared" ref="P828:R828" si="551">P827</f>
        <v>30</v>
      </c>
      <c r="Q828" s="141">
        <f t="shared" si="551"/>
        <v>1</v>
      </c>
      <c r="R828" s="141">
        <f t="shared" si="551"/>
        <v>43994</v>
      </c>
      <c r="S828" s="142"/>
    </row>
    <row r="829" spans="1:19">
      <c r="A829" s="140">
        <f t="shared" si="528"/>
        <v>42919</v>
      </c>
      <c r="B829" s="141">
        <f t="shared" si="529"/>
        <v>19</v>
      </c>
      <c r="C829" s="144" t="s">
        <v>381</v>
      </c>
      <c r="D829" s="144" t="s">
        <v>842</v>
      </c>
      <c r="E829" s="142" t="s">
        <v>545</v>
      </c>
      <c r="F829" s="168">
        <v>82</v>
      </c>
      <c r="G829" s="142" t="s">
        <v>693</v>
      </c>
      <c r="H829" s="141">
        <f t="shared" si="525"/>
        <v>30</v>
      </c>
      <c r="I829" s="141">
        <v>14</v>
      </c>
      <c r="J829" s="183">
        <v>11</v>
      </c>
      <c r="K829" s="183">
        <v>1468</v>
      </c>
      <c r="L829" s="184">
        <v>19</v>
      </c>
      <c r="M829" s="185">
        <f t="shared" si="526"/>
        <v>133.45454545454547</v>
      </c>
      <c r="N829" s="256">
        <f>IF(J829=0,0,(K829-L829)/J829)</f>
        <v>131.72727272727272</v>
      </c>
      <c r="O829" s="183">
        <v>229</v>
      </c>
      <c r="P829" s="141">
        <f t="shared" ref="P829:R829" si="552">P828</f>
        <v>30</v>
      </c>
      <c r="Q829" s="141">
        <f t="shared" si="552"/>
        <v>1</v>
      </c>
      <c r="R829" s="141">
        <f t="shared" si="552"/>
        <v>43994</v>
      </c>
      <c r="S829" s="142"/>
    </row>
    <row r="830" spans="1:19">
      <c r="A830" s="140">
        <f t="shared" si="528"/>
        <v>42919</v>
      </c>
      <c r="B830" s="141">
        <f t="shared" si="529"/>
        <v>20</v>
      </c>
      <c r="C830" s="142" t="s">
        <v>344</v>
      </c>
      <c r="D830" s="142" t="s">
        <v>569</v>
      </c>
      <c r="E830" s="142" t="s">
        <v>545</v>
      </c>
      <c r="F830" s="170">
        <v>81</v>
      </c>
      <c r="G830" s="142" t="s">
        <v>670</v>
      </c>
      <c r="H830" s="141">
        <f t="shared" si="525"/>
        <v>30</v>
      </c>
      <c r="I830" s="141">
        <v>19</v>
      </c>
      <c r="J830" s="183">
        <v>12</v>
      </c>
      <c r="K830" s="183">
        <v>1610</v>
      </c>
      <c r="L830" s="184">
        <v>60</v>
      </c>
      <c r="M830" s="185">
        <f t="shared" si="526"/>
        <v>134.16666666666666</v>
      </c>
      <c r="N830" s="256">
        <f t="shared" ref="N830" si="553">IF(J830=0,0,(K830-L830)/J830)</f>
        <v>129.16666666666666</v>
      </c>
      <c r="O830" s="186">
        <v>199</v>
      </c>
      <c r="P830" s="141">
        <f t="shared" ref="P830:R830" si="554">P829</f>
        <v>30</v>
      </c>
      <c r="Q830" s="141">
        <f t="shared" si="554"/>
        <v>1</v>
      </c>
      <c r="R830" s="141">
        <f t="shared" si="554"/>
        <v>43994</v>
      </c>
      <c r="S830" s="142"/>
    </row>
    <row r="831" spans="1:19">
      <c r="A831" s="140">
        <f t="shared" si="528"/>
        <v>42919</v>
      </c>
      <c r="B831" s="141">
        <f t="shared" si="529"/>
        <v>21</v>
      </c>
      <c r="C831" s="144" t="s">
        <v>506</v>
      </c>
      <c r="D831" s="144" t="s">
        <v>843</v>
      </c>
      <c r="E831" s="142" t="s">
        <v>821</v>
      </c>
      <c r="F831" s="168">
        <v>79</v>
      </c>
      <c r="G831" s="142" t="s">
        <v>670</v>
      </c>
      <c r="H831" s="141">
        <f t="shared" si="525"/>
        <v>30</v>
      </c>
      <c r="I831" s="141">
        <v>11</v>
      </c>
      <c r="J831" s="183">
        <v>11</v>
      </c>
      <c r="K831" s="183">
        <v>1485</v>
      </c>
      <c r="L831" s="184">
        <v>26</v>
      </c>
      <c r="M831" s="185">
        <f t="shared" si="526"/>
        <v>135</v>
      </c>
      <c r="N831" s="256">
        <f>IF(J831=0,0,(K831-L831)/J831)</f>
        <v>132.63636363636363</v>
      </c>
      <c r="O831" s="183">
        <v>225</v>
      </c>
      <c r="P831" s="141">
        <f t="shared" ref="P831:R831" si="555">P830</f>
        <v>30</v>
      </c>
      <c r="Q831" s="141">
        <f t="shared" si="555"/>
        <v>1</v>
      </c>
      <c r="R831" s="141">
        <f t="shared" si="555"/>
        <v>43994</v>
      </c>
      <c r="S831" s="142"/>
    </row>
    <row r="832" spans="1:19">
      <c r="A832" s="140">
        <f t="shared" si="528"/>
        <v>42919</v>
      </c>
      <c r="B832" s="141">
        <f t="shared" si="529"/>
        <v>22</v>
      </c>
      <c r="C832" s="144" t="s">
        <v>383</v>
      </c>
      <c r="D832" s="144" t="s">
        <v>571</v>
      </c>
      <c r="E832" s="142" t="s">
        <v>545</v>
      </c>
      <c r="F832" s="148">
        <v>78</v>
      </c>
      <c r="G832" s="142" t="s">
        <v>670</v>
      </c>
      <c r="H832" s="141">
        <f t="shared" si="525"/>
        <v>30</v>
      </c>
      <c r="I832" s="141">
        <v>14</v>
      </c>
      <c r="J832" s="183">
        <v>12</v>
      </c>
      <c r="K832" s="183">
        <v>1600</v>
      </c>
      <c r="L832" s="184">
        <v>7</v>
      </c>
      <c r="M832" s="185">
        <f t="shared" ref="M832" si="556">IF(J832=0,0,(K832)/J832)</f>
        <v>133.33333333333334</v>
      </c>
      <c r="N832" s="256">
        <f t="shared" ref="N832" si="557">IF(J832=0,0,(K832-L832)/J832)</f>
        <v>132.75</v>
      </c>
      <c r="O832" s="183">
        <v>239</v>
      </c>
      <c r="P832" s="141">
        <f t="shared" ref="P832:R832" si="558">P831</f>
        <v>30</v>
      </c>
      <c r="Q832" s="141">
        <f t="shared" si="558"/>
        <v>1</v>
      </c>
      <c r="R832" s="141">
        <f t="shared" si="558"/>
        <v>43994</v>
      </c>
      <c r="S832" s="142"/>
    </row>
    <row r="833" spans="1:20">
      <c r="A833" s="140">
        <f t="shared" si="528"/>
        <v>42919</v>
      </c>
      <c r="B833" s="141">
        <f t="shared" si="529"/>
        <v>23</v>
      </c>
      <c r="C833" s="144" t="s">
        <v>41</v>
      </c>
      <c r="D833" s="144" t="s">
        <v>585</v>
      </c>
      <c r="E833" s="142" t="s">
        <v>545</v>
      </c>
      <c r="F833" s="148">
        <v>77</v>
      </c>
      <c r="G833" s="149" t="s">
        <v>343</v>
      </c>
      <c r="H833" s="141">
        <f t="shared" si="525"/>
        <v>30</v>
      </c>
      <c r="I833" s="141">
        <v>30</v>
      </c>
      <c r="J833" s="183">
        <v>11</v>
      </c>
      <c r="K833" s="183">
        <v>1444</v>
      </c>
      <c r="L833" s="184">
        <v>30</v>
      </c>
      <c r="M833" s="185">
        <f t="shared" si="526"/>
        <v>131.27272727272728</v>
      </c>
      <c r="N833" s="256">
        <f>IF(J833=0,0,(K833-L833)/J833)</f>
        <v>128.54545454545453</v>
      </c>
      <c r="O833" s="183">
        <v>6</v>
      </c>
      <c r="P833" s="141">
        <f t="shared" ref="P833:R833" si="559">P832</f>
        <v>30</v>
      </c>
      <c r="Q833" s="141">
        <f t="shared" si="559"/>
        <v>1</v>
      </c>
      <c r="R833" s="141">
        <f t="shared" si="559"/>
        <v>43994</v>
      </c>
      <c r="S833" s="142"/>
    </row>
    <row r="834" spans="1:20">
      <c r="A834" s="140">
        <f t="shared" si="528"/>
        <v>42919</v>
      </c>
      <c r="B834" s="141">
        <f t="shared" si="529"/>
        <v>24</v>
      </c>
      <c r="C834" s="179" t="s">
        <v>408</v>
      </c>
      <c r="D834" s="261" t="s">
        <v>572</v>
      </c>
      <c r="E834" s="261"/>
      <c r="F834" s="262">
        <v>76</v>
      </c>
      <c r="G834" s="149" t="s">
        <v>343</v>
      </c>
      <c r="H834" s="141">
        <f t="shared" si="525"/>
        <v>30</v>
      </c>
      <c r="I834" s="141">
        <v>16</v>
      </c>
      <c r="J834" s="183">
        <v>10</v>
      </c>
      <c r="K834" s="183">
        <v>1344</v>
      </c>
      <c r="L834" s="184">
        <v>9</v>
      </c>
      <c r="M834" s="185">
        <f t="shared" si="526"/>
        <v>134.4</v>
      </c>
      <c r="N834" s="256">
        <f t="shared" ref="N834" si="560">IF(J834=0,0,(K834-L834)/J834)</f>
        <v>133.5</v>
      </c>
      <c r="O834" s="183">
        <v>55</v>
      </c>
      <c r="P834" s="141">
        <f t="shared" ref="P834:R834" si="561">P833</f>
        <v>30</v>
      </c>
      <c r="Q834" s="141">
        <f t="shared" si="561"/>
        <v>1</v>
      </c>
      <c r="R834" s="141">
        <f t="shared" si="561"/>
        <v>43994</v>
      </c>
      <c r="S834" s="142"/>
    </row>
    <row r="835" spans="1:20">
      <c r="A835" s="140">
        <f t="shared" si="528"/>
        <v>42919</v>
      </c>
      <c r="B835" s="141">
        <f t="shared" si="529"/>
        <v>25</v>
      </c>
      <c r="C835" s="263" t="s">
        <v>579</v>
      </c>
      <c r="D835" s="263" t="s">
        <v>574</v>
      </c>
      <c r="E835" s="142" t="s">
        <v>844</v>
      </c>
      <c r="F835" s="262">
        <v>70</v>
      </c>
      <c r="G835" s="264" t="s">
        <v>536</v>
      </c>
      <c r="H835" s="141">
        <f t="shared" si="525"/>
        <v>30</v>
      </c>
      <c r="I835" s="265">
        <v>13</v>
      </c>
      <c r="J835" s="183">
        <v>12</v>
      </c>
      <c r="K835" s="266">
        <v>1620</v>
      </c>
      <c r="L835" s="267">
        <v>20</v>
      </c>
      <c r="M835" s="268">
        <f>IF(J835=0,0,(K835)/J835)</f>
        <v>135</v>
      </c>
      <c r="N835" s="269">
        <f>IF(J835=0,0,(K835-L835)/J835)</f>
        <v>133.33333333333334</v>
      </c>
      <c r="O835" s="266">
        <v>431</v>
      </c>
      <c r="P835" s="141">
        <f t="shared" ref="P835:R835" si="562">P834</f>
        <v>30</v>
      </c>
      <c r="Q835" s="141">
        <f t="shared" si="562"/>
        <v>1</v>
      </c>
      <c r="R835" s="141">
        <f t="shared" si="562"/>
        <v>43994</v>
      </c>
      <c r="S835" s="142"/>
    </row>
    <row r="836" spans="1:20">
      <c r="A836" s="140">
        <f t="shared" si="528"/>
        <v>42919</v>
      </c>
      <c r="B836" s="141">
        <f t="shared" si="529"/>
        <v>26</v>
      </c>
      <c r="C836" s="263" t="s">
        <v>580</v>
      </c>
      <c r="D836" s="263" t="s">
        <v>573</v>
      </c>
      <c r="E836" s="142"/>
      <c r="F836" s="270">
        <v>70</v>
      </c>
      <c r="G836" s="264" t="s">
        <v>535</v>
      </c>
      <c r="H836" s="141">
        <f t="shared" si="525"/>
        <v>30</v>
      </c>
      <c r="I836" s="141">
        <v>2</v>
      </c>
      <c r="J836" s="183">
        <v>11</v>
      </c>
      <c r="K836" s="183">
        <v>1459</v>
      </c>
      <c r="L836" s="184">
        <v>0</v>
      </c>
      <c r="M836" s="185">
        <f t="shared" si="526"/>
        <v>132.63636363636363</v>
      </c>
      <c r="N836" s="256">
        <f>IF(J836=0,0,(K836-L836)/J836)</f>
        <v>132.63636363636363</v>
      </c>
      <c r="O836" s="183">
        <v>59</v>
      </c>
      <c r="P836" s="141">
        <f t="shared" ref="P836:R836" si="563">P835</f>
        <v>30</v>
      </c>
      <c r="Q836" s="141">
        <f t="shared" si="563"/>
        <v>1</v>
      </c>
      <c r="R836" s="141">
        <f t="shared" si="563"/>
        <v>43994</v>
      </c>
      <c r="S836" s="142"/>
    </row>
    <row r="837" spans="1:20">
      <c r="A837" s="140">
        <f t="shared" si="528"/>
        <v>42919</v>
      </c>
      <c r="B837" s="141">
        <f t="shared" si="529"/>
        <v>27</v>
      </c>
      <c r="C837" s="263" t="s">
        <v>577</v>
      </c>
      <c r="D837" s="263" t="s">
        <v>575</v>
      </c>
      <c r="E837" s="142" t="s">
        <v>545</v>
      </c>
      <c r="F837" s="262">
        <v>61</v>
      </c>
      <c r="G837" s="264" t="s">
        <v>675</v>
      </c>
      <c r="H837" s="141">
        <f t="shared" si="525"/>
        <v>30</v>
      </c>
      <c r="I837" s="265">
        <v>2</v>
      </c>
      <c r="J837" s="183">
        <v>11</v>
      </c>
      <c r="K837" s="266">
        <v>1460</v>
      </c>
      <c r="L837" s="267">
        <v>0</v>
      </c>
      <c r="M837" s="268">
        <f>IF(J837=0,0,(K837)/J837)</f>
        <v>132.72727272727272</v>
      </c>
      <c r="N837" s="269">
        <f>IF(J837=0,0,(K837-L837)/J837)</f>
        <v>132.72727272727272</v>
      </c>
      <c r="O837" s="266">
        <v>561</v>
      </c>
      <c r="P837" s="141">
        <f t="shared" ref="P837:R837" si="564">P836</f>
        <v>30</v>
      </c>
      <c r="Q837" s="141">
        <f t="shared" si="564"/>
        <v>1</v>
      </c>
      <c r="R837" s="141">
        <f t="shared" si="564"/>
        <v>43994</v>
      </c>
      <c r="S837" s="142"/>
    </row>
    <row r="838" spans="1:20">
      <c r="A838" s="140">
        <f t="shared" si="528"/>
        <v>42919</v>
      </c>
      <c r="B838" s="141">
        <f t="shared" si="529"/>
        <v>28</v>
      </c>
      <c r="C838" s="271" t="s">
        <v>578</v>
      </c>
      <c r="D838" s="272" t="s">
        <v>845</v>
      </c>
      <c r="E838" s="257"/>
      <c r="F838" s="262">
        <v>59</v>
      </c>
      <c r="G838" s="264" t="s">
        <v>679</v>
      </c>
      <c r="H838" s="141">
        <f t="shared" si="525"/>
        <v>30</v>
      </c>
      <c r="I838" s="141">
        <v>2</v>
      </c>
      <c r="J838" s="183">
        <v>9</v>
      </c>
      <c r="K838" s="183">
        <v>1130</v>
      </c>
      <c r="L838" s="184">
        <v>23</v>
      </c>
      <c r="M838" s="185">
        <f t="shared" si="526"/>
        <v>125.55555555555556</v>
      </c>
      <c r="N838" s="256">
        <f t="shared" ref="N838:N840" si="565">IF(J838=0,0,(K838-L838)/J838)</f>
        <v>123</v>
      </c>
      <c r="O838" s="183">
        <v>187</v>
      </c>
      <c r="P838" s="141">
        <f t="shared" ref="P838:R838" si="566">P837</f>
        <v>30</v>
      </c>
      <c r="Q838" s="141">
        <f t="shared" si="566"/>
        <v>1</v>
      </c>
      <c r="R838" s="141">
        <f t="shared" si="566"/>
        <v>43994</v>
      </c>
      <c r="S838" s="142"/>
    </row>
    <row r="839" spans="1:20">
      <c r="A839" s="140">
        <f t="shared" si="528"/>
        <v>42919</v>
      </c>
      <c r="B839" s="141">
        <f t="shared" si="529"/>
        <v>29</v>
      </c>
      <c r="C839" s="202" t="s">
        <v>846</v>
      </c>
      <c r="D839" s="202" t="s">
        <v>847</v>
      </c>
      <c r="E839" s="258" t="s">
        <v>545</v>
      </c>
      <c r="F839" s="168">
        <v>56</v>
      </c>
      <c r="G839" s="142" t="s">
        <v>675</v>
      </c>
      <c r="H839" s="141">
        <f t="shared" si="525"/>
        <v>30</v>
      </c>
      <c r="I839" s="141">
        <v>27</v>
      </c>
      <c r="J839" s="183">
        <v>11</v>
      </c>
      <c r="K839" s="183">
        <v>1479</v>
      </c>
      <c r="L839" s="184">
        <v>89</v>
      </c>
      <c r="M839" s="185">
        <f>IF(J839=0,0,(K839)/J839)</f>
        <v>134.45454545454547</v>
      </c>
      <c r="N839" s="256">
        <f>IF(J839=0,0,(K839-L839)/J839)</f>
        <v>126.36363636363636</v>
      </c>
      <c r="O839" s="183">
        <v>199</v>
      </c>
      <c r="P839" s="141">
        <f t="shared" ref="P839:R839" si="567">P838</f>
        <v>30</v>
      </c>
      <c r="Q839" s="141">
        <f t="shared" si="567"/>
        <v>1</v>
      </c>
      <c r="R839" s="141">
        <f t="shared" si="567"/>
        <v>43994</v>
      </c>
      <c r="S839" s="142"/>
    </row>
    <row r="840" spans="1:20" ht="17.25" thickBot="1">
      <c r="A840" s="156">
        <f t="shared" si="528"/>
        <v>42919</v>
      </c>
      <c r="B840" s="157">
        <f t="shared" si="529"/>
        <v>30</v>
      </c>
      <c r="C840" s="273" t="s">
        <v>576</v>
      </c>
      <c r="D840" s="273" t="s">
        <v>848</v>
      </c>
      <c r="E840" s="273" t="s">
        <v>844</v>
      </c>
      <c r="F840" s="181">
        <v>33</v>
      </c>
      <c r="G840" s="274" t="s">
        <v>670</v>
      </c>
      <c r="H840" s="157">
        <f t="shared" si="525"/>
        <v>30</v>
      </c>
      <c r="I840" s="157">
        <v>28</v>
      </c>
      <c r="J840" s="189">
        <v>11</v>
      </c>
      <c r="K840" s="189">
        <v>1454</v>
      </c>
      <c r="L840" s="190">
        <v>27</v>
      </c>
      <c r="M840" s="191">
        <f t="shared" si="526"/>
        <v>132.18181818181819</v>
      </c>
      <c r="N840" s="275">
        <f t="shared" si="565"/>
        <v>129.72727272727272</v>
      </c>
      <c r="O840" s="189">
        <v>120</v>
      </c>
      <c r="P840" s="157">
        <f t="shared" ref="P840:R840" si="568">P839</f>
        <v>30</v>
      </c>
      <c r="Q840" s="157">
        <f t="shared" si="568"/>
        <v>1</v>
      </c>
      <c r="R840" s="157">
        <f t="shared" si="568"/>
        <v>43994</v>
      </c>
      <c r="S840" s="162"/>
    </row>
    <row r="841" spans="1:20" ht="17.25" thickTop="1">
      <c r="A841" s="64">
        <f>A840+7</f>
        <v>42926</v>
      </c>
      <c r="B841" s="65">
        <f>1</f>
        <v>1</v>
      </c>
      <c r="C841" s="66" t="s">
        <v>937</v>
      </c>
      <c r="D841" s="66" t="s">
        <v>809</v>
      </c>
      <c r="E841" s="66" t="s">
        <v>545</v>
      </c>
      <c r="F841" s="173">
        <v>135</v>
      </c>
      <c r="G841" s="66" t="s">
        <v>670</v>
      </c>
      <c r="H841" s="65">
        <f>H840+1</f>
        <v>31</v>
      </c>
      <c r="I841" s="65">
        <v>10</v>
      </c>
      <c r="J841" s="192">
        <v>14</v>
      </c>
      <c r="K841" s="192">
        <v>1882</v>
      </c>
      <c r="L841" s="193">
        <v>0</v>
      </c>
      <c r="M841" s="194">
        <f>IF(J841=0,0,(K841)/J841)</f>
        <v>134.42857142857142</v>
      </c>
      <c r="N841" s="242">
        <f>IF(J841=0,0,(K841-L841)/J841)</f>
        <v>134.42857142857142</v>
      </c>
      <c r="O841" s="192">
        <v>544</v>
      </c>
      <c r="P841" s="65">
        <f>COUNTA(C841:C870)</f>
        <v>30</v>
      </c>
      <c r="Q841" s="65">
        <v>1</v>
      </c>
      <c r="R841" s="65">
        <f>SUM(K841:K870)</f>
        <v>52456</v>
      </c>
      <c r="S841" s="208">
        <f>SUM(L841:L870)</f>
        <v>1011</v>
      </c>
      <c r="T841" s="232"/>
    </row>
    <row r="842" spans="1:20">
      <c r="A842" s="64">
        <f>A841</f>
        <v>42926</v>
      </c>
      <c r="B842" s="65">
        <f>B841+1</f>
        <v>2</v>
      </c>
      <c r="C842" s="98" t="s">
        <v>600</v>
      </c>
      <c r="D842" s="98" t="s">
        <v>546</v>
      </c>
      <c r="E842" s="98" t="s">
        <v>545</v>
      </c>
      <c r="F842" s="173">
        <v>127</v>
      </c>
      <c r="G842" s="66" t="s">
        <v>849</v>
      </c>
      <c r="H842" s="65">
        <f t="shared" si="525"/>
        <v>31</v>
      </c>
      <c r="I842" s="65">
        <v>5</v>
      </c>
      <c r="J842" s="192">
        <v>7</v>
      </c>
      <c r="K842" s="192">
        <v>943</v>
      </c>
      <c r="L842" s="193">
        <v>0</v>
      </c>
      <c r="M842" s="194">
        <f t="shared" ref="M842:M865" si="569">IF(J842=0,0,(K842)/J842)</f>
        <v>134.71428571428572</v>
      </c>
      <c r="N842" s="242">
        <f>IF(J842=0,0,(K842-L842)/J842)</f>
        <v>134.71428571428572</v>
      </c>
      <c r="O842" s="192">
        <v>0</v>
      </c>
      <c r="P842" s="65">
        <f t="shared" ref="P842:R842" si="570">P841</f>
        <v>30</v>
      </c>
      <c r="Q842" s="65">
        <f t="shared" si="570"/>
        <v>1</v>
      </c>
      <c r="R842" s="65">
        <f t="shared" si="570"/>
        <v>52456</v>
      </c>
      <c r="S842" s="66" t="s">
        <v>850</v>
      </c>
    </row>
    <row r="843" spans="1:20">
      <c r="A843" s="64">
        <f t="shared" ref="A843:A870" si="571">A842</f>
        <v>42926</v>
      </c>
      <c r="B843" s="65">
        <f t="shared" ref="B843:B870" si="572">B842+1</f>
        <v>3</v>
      </c>
      <c r="C843" s="66" t="s">
        <v>29</v>
      </c>
      <c r="D843" s="66" t="s">
        <v>548</v>
      </c>
      <c r="E843" s="66" t="s">
        <v>844</v>
      </c>
      <c r="F843" s="173">
        <v>124</v>
      </c>
      <c r="G843" s="66" t="s">
        <v>693</v>
      </c>
      <c r="H843" s="65">
        <f t="shared" si="525"/>
        <v>31</v>
      </c>
      <c r="I843" s="65">
        <v>30</v>
      </c>
      <c r="J843" s="192">
        <v>14</v>
      </c>
      <c r="K843" s="192">
        <v>1890</v>
      </c>
      <c r="L843" s="193">
        <v>82</v>
      </c>
      <c r="M843" s="194">
        <f t="shared" si="569"/>
        <v>135</v>
      </c>
      <c r="N843" s="242">
        <f>IF(J843=0,0,(K843-L843)/J843)</f>
        <v>129.14285714285714</v>
      </c>
      <c r="O843" s="192">
        <v>353</v>
      </c>
      <c r="P843" s="65">
        <f t="shared" ref="P843:R843" si="573">P842</f>
        <v>30</v>
      </c>
      <c r="Q843" s="65">
        <f t="shared" si="573"/>
        <v>1</v>
      </c>
      <c r="R843" s="65">
        <f t="shared" si="573"/>
        <v>52456</v>
      </c>
      <c r="S843" s="194">
        <f>AVERAGE(N841:N870)</f>
        <v>130.9261571761572</v>
      </c>
      <c r="T843" s="232"/>
    </row>
    <row r="844" spans="1:20">
      <c r="A844" s="64">
        <f t="shared" si="571"/>
        <v>42926</v>
      </c>
      <c r="B844" s="65">
        <f t="shared" si="572"/>
        <v>4</v>
      </c>
      <c r="C844" s="125" t="s">
        <v>402</v>
      </c>
      <c r="D844" s="125" t="s">
        <v>551</v>
      </c>
      <c r="E844" s="66" t="s">
        <v>545</v>
      </c>
      <c r="F844" s="173">
        <v>109</v>
      </c>
      <c r="G844" s="109" t="s">
        <v>670</v>
      </c>
      <c r="H844" s="65">
        <f t="shared" si="525"/>
        <v>31</v>
      </c>
      <c r="I844" s="65">
        <v>20</v>
      </c>
      <c r="J844" s="192">
        <v>14</v>
      </c>
      <c r="K844" s="192">
        <v>1865</v>
      </c>
      <c r="L844" s="193">
        <v>21</v>
      </c>
      <c r="M844" s="194">
        <f t="shared" si="569"/>
        <v>133.21428571428572</v>
      </c>
      <c r="N844" s="242">
        <f t="shared" ref="N844" si="574">IF(J844=0,0,(K844-L844)/J844)</f>
        <v>131.71428571428572</v>
      </c>
      <c r="O844" s="192">
        <v>324</v>
      </c>
      <c r="P844" s="65">
        <f t="shared" ref="P844:R844" si="575">P843</f>
        <v>30</v>
      </c>
      <c r="Q844" s="65">
        <f t="shared" si="575"/>
        <v>1</v>
      </c>
      <c r="R844" s="65">
        <f t="shared" si="575"/>
        <v>52456</v>
      </c>
      <c r="S844" s="66" t="s">
        <v>851</v>
      </c>
    </row>
    <row r="845" spans="1:20">
      <c r="A845" s="64">
        <f t="shared" si="571"/>
        <v>42926</v>
      </c>
      <c r="B845" s="65">
        <f t="shared" si="572"/>
        <v>5</v>
      </c>
      <c r="C845" s="174" t="s">
        <v>592</v>
      </c>
      <c r="D845" s="174" t="s">
        <v>592</v>
      </c>
      <c r="E845" s="98"/>
      <c r="F845" s="173">
        <v>102</v>
      </c>
      <c r="G845" s="109" t="s">
        <v>686</v>
      </c>
      <c r="H845" s="65">
        <f t="shared" si="525"/>
        <v>31</v>
      </c>
      <c r="I845" s="65">
        <v>1</v>
      </c>
      <c r="J845" s="192">
        <v>11</v>
      </c>
      <c r="K845" s="192">
        <v>1437</v>
      </c>
      <c r="L845" s="193">
        <v>0</v>
      </c>
      <c r="M845" s="194">
        <f t="shared" ref="M845" si="576">IF(J845=0,0,(K845)/J845)</f>
        <v>130.63636363636363</v>
      </c>
      <c r="N845" s="242">
        <f t="shared" ref="N845" si="577">IF(J845=0,0,(K845-L845)/J845)</f>
        <v>130.63636363636363</v>
      </c>
      <c r="O845" s="192">
        <v>78</v>
      </c>
      <c r="P845" s="65">
        <f t="shared" ref="P845:R845" si="578">P844</f>
        <v>30</v>
      </c>
      <c r="Q845" s="65">
        <f t="shared" si="578"/>
        <v>1</v>
      </c>
      <c r="R845" s="65">
        <f t="shared" si="578"/>
        <v>52456</v>
      </c>
      <c r="S845" s="194">
        <f>AVERAGE(F841:F870)</f>
        <v>90</v>
      </c>
    </row>
    <row r="846" spans="1:20">
      <c r="A846" s="64">
        <f t="shared" si="571"/>
        <v>42926</v>
      </c>
      <c r="B846" s="65">
        <f t="shared" si="572"/>
        <v>6</v>
      </c>
      <c r="C846" s="66" t="s">
        <v>812</v>
      </c>
      <c r="D846" s="66" t="s">
        <v>852</v>
      </c>
      <c r="E846" s="66"/>
      <c r="F846" s="101">
        <v>103</v>
      </c>
      <c r="G846" s="66" t="s">
        <v>693</v>
      </c>
      <c r="H846" s="65">
        <f t="shared" si="525"/>
        <v>31</v>
      </c>
      <c r="I846" s="65">
        <v>3</v>
      </c>
      <c r="J846" s="192">
        <v>13</v>
      </c>
      <c r="K846" s="192">
        <v>1741</v>
      </c>
      <c r="L846" s="193">
        <v>40</v>
      </c>
      <c r="M846" s="194">
        <f t="shared" si="569"/>
        <v>133.92307692307693</v>
      </c>
      <c r="N846" s="242">
        <f>IF(J846=0,0,(K846-L846)/J846)</f>
        <v>130.84615384615384</v>
      </c>
      <c r="O846" s="192">
        <v>248</v>
      </c>
      <c r="P846" s="65">
        <f t="shared" ref="P846:R846" si="579">P845</f>
        <v>30</v>
      </c>
      <c r="Q846" s="65">
        <f t="shared" si="579"/>
        <v>1</v>
      </c>
      <c r="R846" s="65">
        <f t="shared" si="579"/>
        <v>52456</v>
      </c>
      <c r="S846" s="66" t="s">
        <v>791</v>
      </c>
    </row>
    <row r="847" spans="1:20">
      <c r="A847" s="64">
        <f t="shared" si="571"/>
        <v>42926</v>
      </c>
      <c r="B847" s="65">
        <f t="shared" si="572"/>
        <v>7</v>
      </c>
      <c r="C847" s="66" t="s">
        <v>360</v>
      </c>
      <c r="D847" s="66" t="s">
        <v>853</v>
      </c>
      <c r="E847" s="66" t="s">
        <v>545</v>
      </c>
      <c r="F847" s="173">
        <v>100</v>
      </c>
      <c r="G847" s="66" t="s">
        <v>693</v>
      </c>
      <c r="H847" s="65">
        <f t="shared" si="525"/>
        <v>31</v>
      </c>
      <c r="I847" s="65">
        <v>20</v>
      </c>
      <c r="J847" s="192">
        <v>13</v>
      </c>
      <c r="K847" s="192">
        <v>1743</v>
      </c>
      <c r="L847" s="193">
        <v>14</v>
      </c>
      <c r="M847" s="194">
        <f t="shared" si="569"/>
        <v>134.07692307692307</v>
      </c>
      <c r="N847" s="194">
        <f t="shared" ref="N847:N858" si="580">IF(J847=0,0,(K847-L847)/J847)</f>
        <v>133</v>
      </c>
      <c r="O847" s="192">
        <v>330</v>
      </c>
      <c r="P847" s="65">
        <f t="shared" ref="P847:R847" si="581">P846</f>
        <v>30</v>
      </c>
      <c r="Q847" s="65">
        <f t="shared" si="581"/>
        <v>1</v>
      </c>
      <c r="R847" s="65">
        <f t="shared" si="581"/>
        <v>52456</v>
      </c>
      <c r="S847" s="194">
        <f>S843*P841*16</f>
        <v>62844.555444555459</v>
      </c>
    </row>
    <row r="848" spans="1:20">
      <c r="A848" s="64">
        <f t="shared" si="571"/>
        <v>42926</v>
      </c>
      <c r="B848" s="65">
        <f t="shared" si="572"/>
        <v>8</v>
      </c>
      <c r="C848" s="66" t="s">
        <v>854</v>
      </c>
      <c r="D848" s="66" t="s">
        <v>587</v>
      </c>
      <c r="E848" s="66"/>
      <c r="F848" s="101">
        <v>100</v>
      </c>
      <c r="G848" s="66" t="s">
        <v>670</v>
      </c>
      <c r="H848" s="65">
        <f t="shared" si="525"/>
        <v>31</v>
      </c>
      <c r="I848" s="65">
        <v>9</v>
      </c>
      <c r="J848" s="192">
        <v>14</v>
      </c>
      <c r="K848" s="192">
        <v>1890</v>
      </c>
      <c r="L848" s="193">
        <v>63</v>
      </c>
      <c r="M848" s="194">
        <f t="shared" si="569"/>
        <v>135</v>
      </c>
      <c r="N848" s="242">
        <f t="shared" si="580"/>
        <v>130.5</v>
      </c>
      <c r="O848" s="192">
        <v>251</v>
      </c>
      <c r="P848" s="65">
        <f t="shared" ref="P848:R849" si="582">P847</f>
        <v>30</v>
      </c>
      <c r="Q848" s="65">
        <f t="shared" si="582"/>
        <v>1</v>
      </c>
      <c r="R848" s="65">
        <f t="shared" si="582"/>
        <v>52456</v>
      </c>
      <c r="S848" s="66" t="s">
        <v>855</v>
      </c>
    </row>
    <row r="849" spans="1:19">
      <c r="A849" s="64">
        <f t="shared" si="571"/>
        <v>42926</v>
      </c>
      <c r="B849" s="65">
        <f t="shared" si="572"/>
        <v>9</v>
      </c>
      <c r="C849" s="196" t="s">
        <v>30</v>
      </c>
      <c r="D849" s="276" t="s">
        <v>594</v>
      </c>
      <c r="E849" s="276" t="s">
        <v>545</v>
      </c>
      <c r="F849" s="101">
        <v>100</v>
      </c>
      <c r="G849" s="66" t="s">
        <v>679</v>
      </c>
      <c r="H849" s="65">
        <f t="shared" si="525"/>
        <v>31</v>
      </c>
      <c r="I849" s="65">
        <v>10</v>
      </c>
      <c r="J849" s="192">
        <v>14</v>
      </c>
      <c r="K849" s="192">
        <v>1878</v>
      </c>
      <c r="L849" s="193">
        <v>5</v>
      </c>
      <c r="M849" s="194">
        <f t="shared" ref="M849" si="583">IF(J849=0,0,(K849)/J849)</f>
        <v>134.14285714285714</v>
      </c>
      <c r="N849" s="242">
        <f t="shared" ref="N849" si="584">IF(J849=0,0,(K849-L849)/J849)</f>
        <v>133.78571428571428</v>
      </c>
      <c r="O849" s="192">
        <v>340</v>
      </c>
      <c r="P849" s="65">
        <f t="shared" si="582"/>
        <v>30</v>
      </c>
      <c r="Q849" s="65">
        <f t="shared" si="582"/>
        <v>1</v>
      </c>
      <c r="R849" s="65">
        <f t="shared" si="582"/>
        <v>52456</v>
      </c>
      <c r="S849" s="194">
        <f>AVERAGE(I841:I870)</f>
        <v>14.133333333333333</v>
      </c>
    </row>
    <row r="850" spans="1:19">
      <c r="A850" s="64">
        <f t="shared" si="571"/>
        <v>42926</v>
      </c>
      <c r="B850" s="65">
        <f t="shared" si="572"/>
        <v>10</v>
      </c>
      <c r="C850" s="66" t="s">
        <v>358</v>
      </c>
      <c r="D850" s="66" t="s">
        <v>556</v>
      </c>
      <c r="E850" s="66" t="s">
        <v>545</v>
      </c>
      <c r="F850" s="101">
        <v>97</v>
      </c>
      <c r="G850" s="66" t="s">
        <v>679</v>
      </c>
      <c r="H850" s="65">
        <f t="shared" si="525"/>
        <v>31</v>
      </c>
      <c r="I850" s="65">
        <v>21</v>
      </c>
      <c r="J850" s="192">
        <v>13</v>
      </c>
      <c r="K850" s="192">
        <v>1725</v>
      </c>
      <c r="L850" s="193">
        <v>31</v>
      </c>
      <c r="M850" s="194">
        <f t="shared" si="569"/>
        <v>132.69230769230768</v>
      </c>
      <c r="N850" s="242">
        <f t="shared" si="580"/>
        <v>130.30769230769232</v>
      </c>
      <c r="O850" s="192">
        <v>98</v>
      </c>
      <c r="P850" s="65">
        <f t="shared" ref="P850:R850" si="585">P849</f>
        <v>30</v>
      </c>
      <c r="Q850" s="65">
        <f t="shared" si="585"/>
        <v>1</v>
      </c>
      <c r="R850" s="65">
        <f t="shared" si="585"/>
        <v>52456</v>
      </c>
      <c r="S850" s="66"/>
    </row>
    <row r="851" spans="1:19">
      <c r="A851" s="64">
        <f t="shared" si="571"/>
        <v>42926</v>
      </c>
      <c r="B851" s="65">
        <f t="shared" si="572"/>
        <v>11</v>
      </c>
      <c r="C851" s="66" t="s">
        <v>534</v>
      </c>
      <c r="D851" s="66" t="s">
        <v>558</v>
      </c>
      <c r="E851" s="66" t="s">
        <v>545</v>
      </c>
      <c r="F851" s="173">
        <v>95</v>
      </c>
      <c r="G851" s="66" t="s">
        <v>693</v>
      </c>
      <c r="H851" s="65">
        <f t="shared" si="525"/>
        <v>31</v>
      </c>
      <c r="I851" s="65">
        <v>4</v>
      </c>
      <c r="J851" s="192">
        <v>13</v>
      </c>
      <c r="K851" s="192">
        <v>1737</v>
      </c>
      <c r="L851" s="193">
        <v>8</v>
      </c>
      <c r="M851" s="194">
        <f t="shared" si="569"/>
        <v>133.61538461538461</v>
      </c>
      <c r="N851" s="242">
        <f t="shared" si="580"/>
        <v>133</v>
      </c>
      <c r="O851" s="192">
        <v>178</v>
      </c>
      <c r="P851" s="65">
        <f t="shared" ref="P851:R851" si="586">P850</f>
        <v>30</v>
      </c>
      <c r="Q851" s="65">
        <f t="shared" si="586"/>
        <v>1</v>
      </c>
      <c r="R851" s="65">
        <f t="shared" si="586"/>
        <v>52456</v>
      </c>
      <c r="S851" s="66"/>
    </row>
    <row r="852" spans="1:19">
      <c r="A852" s="64">
        <f t="shared" si="571"/>
        <v>42926</v>
      </c>
      <c r="B852" s="65">
        <f t="shared" si="572"/>
        <v>12</v>
      </c>
      <c r="C852" s="66" t="s">
        <v>856</v>
      </c>
      <c r="D852" s="66" t="s">
        <v>857</v>
      </c>
      <c r="E852" s="66" t="s">
        <v>545</v>
      </c>
      <c r="F852" s="101">
        <v>90</v>
      </c>
      <c r="G852" s="66" t="s">
        <v>693</v>
      </c>
      <c r="H852" s="65">
        <f t="shared" si="525"/>
        <v>31</v>
      </c>
      <c r="I852" s="65">
        <v>6</v>
      </c>
      <c r="J852" s="192">
        <v>13</v>
      </c>
      <c r="K852" s="192">
        <v>1705</v>
      </c>
      <c r="L852" s="193">
        <v>28</v>
      </c>
      <c r="M852" s="194">
        <f t="shared" si="569"/>
        <v>131.15384615384616</v>
      </c>
      <c r="N852" s="242">
        <f t="shared" si="580"/>
        <v>129</v>
      </c>
      <c r="O852" s="192">
        <v>45</v>
      </c>
      <c r="P852" s="65">
        <f t="shared" ref="P852:R852" si="587">P851</f>
        <v>30</v>
      </c>
      <c r="Q852" s="65">
        <f t="shared" si="587"/>
        <v>1</v>
      </c>
      <c r="R852" s="65">
        <f t="shared" si="587"/>
        <v>52456</v>
      </c>
      <c r="S852" s="194"/>
    </row>
    <row r="853" spans="1:19">
      <c r="A853" s="64">
        <f t="shared" si="571"/>
        <v>42926</v>
      </c>
      <c r="B853" s="65">
        <f t="shared" si="572"/>
        <v>13</v>
      </c>
      <c r="C853" s="66" t="s">
        <v>858</v>
      </c>
      <c r="D853" s="66" t="s">
        <v>859</v>
      </c>
      <c r="E853" s="66"/>
      <c r="F853" s="101">
        <v>90</v>
      </c>
      <c r="G853" s="66" t="s">
        <v>670</v>
      </c>
      <c r="H853" s="65">
        <f t="shared" si="525"/>
        <v>31</v>
      </c>
      <c r="I853" s="65">
        <v>3</v>
      </c>
      <c r="J853" s="192">
        <v>14</v>
      </c>
      <c r="K853" s="192">
        <v>1829</v>
      </c>
      <c r="L853" s="193">
        <v>14</v>
      </c>
      <c r="M853" s="194">
        <f t="shared" si="569"/>
        <v>130.64285714285714</v>
      </c>
      <c r="N853" s="242">
        <f t="shared" si="580"/>
        <v>129.64285714285714</v>
      </c>
      <c r="O853" s="192">
        <v>435</v>
      </c>
      <c r="P853" s="65">
        <f t="shared" ref="P853:R853" si="588">P852</f>
        <v>30</v>
      </c>
      <c r="Q853" s="65">
        <f t="shared" si="588"/>
        <v>1</v>
      </c>
      <c r="R853" s="65">
        <f t="shared" si="588"/>
        <v>52456</v>
      </c>
      <c r="S853" s="66"/>
    </row>
    <row r="854" spans="1:19">
      <c r="A854" s="64">
        <f t="shared" si="571"/>
        <v>42926</v>
      </c>
      <c r="B854" s="65">
        <f t="shared" si="572"/>
        <v>14</v>
      </c>
      <c r="C854" s="66" t="s">
        <v>595</v>
      </c>
      <c r="D854" s="66" t="s">
        <v>589</v>
      </c>
      <c r="E854" s="66"/>
      <c r="F854" s="65">
        <v>89</v>
      </c>
      <c r="G854" s="66" t="s">
        <v>670</v>
      </c>
      <c r="H854" s="65">
        <f t="shared" si="525"/>
        <v>31</v>
      </c>
      <c r="I854" s="65">
        <v>3</v>
      </c>
      <c r="J854" s="192">
        <v>13</v>
      </c>
      <c r="K854" s="192">
        <v>1753</v>
      </c>
      <c r="L854" s="193">
        <v>0</v>
      </c>
      <c r="M854" s="194">
        <f t="shared" si="569"/>
        <v>134.84615384615384</v>
      </c>
      <c r="N854" s="242">
        <f t="shared" si="580"/>
        <v>134.84615384615384</v>
      </c>
      <c r="O854" s="192">
        <v>197</v>
      </c>
      <c r="P854" s="65">
        <f t="shared" ref="P854:R854" si="589">P853</f>
        <v>30</v>
      </c>
      <c r="Q854" s="65">
        <f t="shared" si="589"/>
        <v>1</v>
      </c>
      <c r="R854" s="65">
        <f t="shared" si="589"/>
        <v>52456</v>
      </c>
      <c r="S854" s="65"/>
    </row>
    <row r="855" spans="1:19">
      <c r="A855" s="64">
        <f t="shared" si="571"/>
        <v>42926</v>
      </c>
      <c r="B855" s="65">
        <f t="shared" si="572"/>
        <v>15</v>
      </c>
      <c r="C855" s="66" t="s">
        <v>860</v>
      </c>
      <c r="D855" s="66" t="s">
        <v>562</v>
      </c>
      <c r="E855" s="66"/>
      <c r="F855" s="277">
        <v>89</v>
      </c>
      <c r="G855" s="66" t="s">
        <v>675</v>
      </c>
      <c r="H855" s="65">
        <f t="shared" si="525"/>
        <v>31</v>
      </c>
      <c r="I855" s="65">
        <v>30</v>
      </c>
      <c r="J855" s="192">
        <v>14</v>
      </c>
      <c r="K855" s="192">
        <v>1868</v>
      </c>
      <c r="L855" s="193">
        <v>12</v>
      </c>
      <c r="M855" s="194">
        <f t="shared" si="569"/>
        <v>133.42857142857142</v>
      </c>
      <c r="N855" s="242">
        <f t="shared" si="580"/>
        <v>132.57142857142858</v>
      </c>
      <c r="O855" s="192">
        <v>96</v>
      </c>
      <c r="P855" s="65">
        <f t="shared" ref="P855:R855" si="590">P854</f>
        <v>30</v>
      </c>
      <c r="Q855" s="65">
        <f t="shared" si="590"/>
        <v>1</v>
      </c>
      <c r="R855" s="65">
        <f t="shared" si="590"/>
        <v>52456</v>
      </c>
      <c r="S855" s="66"/>
    </row>
    <row r="856" spans="1:19">
      <c r="A856" s="64">
        <f t="shared" si="571"/>
        <v>42926</v>
      </c>
      <c r="B856" s="65">
        <f t="shared" si="572"/>
        <v>16</v>
      </c>
      <c r="C856" s="66" t="s">
        <v>36</v>
      </c>
      <c r="D856" s="66" t="s">
        <v>816</v>
      </c>
      <c r="E856" s="66" t="s">
        <v>861</v>
      </c>
      <c r="F856" s="173">
        <v>89</v>
      </c>
      <c r="G856" s="66" t="s">
        <v>670</v>
      </c>
      <c r="H856" s="65">
        <f t="shared" si="525"/>
        <v>31</v>
      </c>
      <c r="I856" s="65">
        <v>30</v>
      </c>
      <c r="J856" s="192">
        <v>13</v>
      </c>
      <c r="K856" s="192">
        <v>1717</v>
      </c>
      <c r="L856" s="193">
        <v>96</v>
      </c>
      <c r="M856" s="194">
        <f t="shared" si="569"/>
        <v>132.07692307692307</v>
      </c>
      <c r="N856" s="242">
        <f t="shared" si="580"/>
        <v>124.69230769230769</v>
      </c>
      <c r="O856" s="192">
        <v>141</v>
      </c>
      <c r="P856" s="65">
        <f t="shared" ref="P856:R856" si="591">P855</f>
        <v>30</v>
      </c>
      <c r="Q856" s="65">
        <f t="shared" si="591"/>
        <v>1</v>
      </c>
      <c r="R856" s="65">
        <f t="shared" si="591"/>
        <v>52456</v>
      </c>
      <c r="S856" s="66"/>
    </row>
    <row r="857" spans="1:19">
      <c r="A857" s="64">
        <f t="shared" si="571"/>
        <v>42926</v>
      </c>
      <c r="B857" s="65">
        <f t="shared" si="572"/>
        <v>17</v>
      </c>
      <c r="C857" s="66" t="s">
        <v>862</v>
      </c>
      <c r="D857" s="66" t="s">
        <v>863</v>
      </c>
      <c r="E857" s="66" t="s">
        <v>821</v>
      </c>
      <c r="F857" s="101">
        <v>90</v>
      </c>
      <c r="G857" s="66" t="s">
        <v>670</v>
      </c>
      <c r="H857" s="65">
        <f t="shared" si="525"/>
        <v>31</v>
      </c>
      <c r="I857" s="65">
        <v>6</v>
      </c>
      <c r="J857" s="192">
        <v>13</v>
      </c>
      <c r="K857" s="192">
        <v>1749</v>
      </c>
      <c r="L857" s="193">
        <f>177-39</f>
        <v>138</v>
      </c>
      <c r="M857" s="194">
        <f>IF(J857=0,0,(K857)/J857)</f>
        <v>134.53846153846155</v>
      </c>
      <c r="N857" s="242">
        <f>IF(J857=0,0,(K857-L857)/J857)</f>
        <v>123.92307692307692</v>
      </c>
      <c r="O857" s="192">
        <v>458</v>
      </c>
      <c r="P857" s="65">
        <f t="shared" ref="P857:R857" si="592">P856</f>
        <v>30</v>
      </c>
      <c r="Q857" s="65">
        <f t="shared" si="592"/>
        <v>1</v>
      </c>
      <c r="R857" s="65">
        <f t="shared" si="592"/>
        <v>52456</v>
      </c>
      <c r="S857" s="66"/>
    </row>
    <row r="858" spans="1:19">
      <c r="A858" s="64">
        <f t="shared" si="571"/>
        <v>42926</v>
      </c>
      <c r="B858" s="65">
        <f t="shared" si="572"/>
        <v>18</v>
      </c>
      <c r="C858" s="68" t="s">
        <v>31</v>
      </c>
      <c r="D858" s="66" t="s">
        <v>566</v>
      </c>
      <c r="E858" s="66" t="s">
        <v>545</v>
      </c>
      <c r="F858" s="173">
        <v>88</v>
      </c>
      <c r="G858" s="66" t="s">
        <v>670</v>
      </c>
      <c r="H858" s="65">
        <f t="shared" si="525"/>
        <v>31</v>
      </c>
      <c r="I858" s="65">
        <v>28</v>
      </c>
      <c r="J858" s="192">
        <v>14</v>
      </c>
      <c r="K858" s="192">
        <v>1879</v>
      </c>
      <c r="L858" s="193">
        <v>10</v>
      </c>
      <c r="M858" s="194">
        <f t="shared" si="569"/>
        <v>134.21428571428572</v>
      </c>
      <c r="N858" s="242">
        <f t="shared" si="580"/>
        <v>133.5</v>
      </c>
      <c r="O858" s="192">
        <v>159</v>
      </c>
      <c r="P858" s="65">
        <f t="shared" ref="P858:R858" si="593">P857</f>
        <v>30</v>
      </c>
      <c r="Q858" s="65">
        <f t="shared" si="593"/>
        <v>1</v>
      </c>
      <c r="R858" s="65">
        <f t="shared" si="593"/>
        <v>52456</v>
      </c>
      <c r="S858" s="66"/>
    </row>
    <row r="859" spans="1:19">
      <c r="A859" s="64">
        <f t="shared" si="571"/>
        <v>42926</v>
      </c>
      <c r="B859" s="65">
        <f t="shared" si="572"/>
        <v>19</v>
      </c>
      <c r="C859" s="66" t="s">
        <v>753</v>
      </c>
      <c r="D859" s="66" t="s">
        <v>822</v>
      </c>
      <c r="E859" s="66" t="s">
        <v>545</v>
      </c>
      <c r="F859" s="101">
        <v>88</v>
      </c>
      <c r="G859" s="66" t="s">
        <v>729</v>
      </c>
      <c r="H859" s="65">
        <f t="shared" si="525"/>
        <v>31</v>
      </c>
      <c r="I859" s="65">
        <v>12</v>
      </c>
      <c r="J859" s="192">
        <v>14</v>
      </c>
      <c r="K859" s="192">
        <v>1880</v>
      </c>
      <c r="L859" s="193">
        <v>35</v>
      </c>
      <c r="M859" s="194">
        <f t="shared" si="569"/>
        <v>134.28571428571428</v>
      </c>
      <c r="N859" s="242">
        <f t="shared" ref="N859" si="594">IF(J859=0,0,(K859-L859)/J859)</f>
        <v>131.78571428571428</v>
      </c>
      <c r="O859" s="192">
        <v>237</v>
      </c>
      <c r="P859" s="65">
        <f t="shared" ref="P859:R859" si="595">P858</f>
        <v>30</v>
      </c>
      <c r="Q859" s="65">
        <f t="shared" si="595"/>
        <v>1</v>
      </c>
      <c r="R859" s="65">
        <f t="shared" si="595"/>
        <v>52456</v>
      </c>
      <c r="S859" s="66"/>
    </row>
    <row r="860" spans="1:19">
      <c r="A860" s="64">
        <f t="shared" si="571"/>
        <v>42926</v>
      </c>
      <c r="B860" s="65">
        <f t="shared" si="572"/>
        <v>20</v>
      </c>
      <c r="C860" s="66" t="s">
        <v>593</v>
      </c>
      <c r="D860" s="66" t="s">
        <v>598</v>
      </c>
      <c r="E860" s="66"/>
      <c r="F860" s="277">
        <v>84</v>
      </c>
      <c r="G860" s="66" t="s">
        <v>670</v>
      </c>
      <c r="H860" s="65">
        <f t="shared" si="525"/>
        <v>31</v>
      </c>
      <c r="I860" s="65">
        <v>3</v>
      </c>
      <c r="J860" s="192">
        <v>13</v>
      </c>
      <c r="K860" s="192">
        <v>1728</v>
      </c>
      <c r="L860" s="193">
        <v>125</v>
      </c>
      <c r="M860" s="194">
        <f t="shared" si="569"/>
        <v>132.92307692307693</v>
      </c>
      <c r="N860" s="242">
        <f>IF(J860=0,0,(K860-L860)/J860)</f>
        <v>123.30769230769231</v>
      </c>
      <c r="O860" s="192">
        <v>845</v>
      </c>
      <c r="P860" s="65">
        <f t="shared" ref="P860:R860" si="596">P859</f>
        <v>30</v>
      </c>
      <c r="Q860" s="65">
        <f t="shared" si="596"/>
        <v>1</v>
      </c>
      <c r="R860" s="65">
        <f t="shared" si="596"/>
        <v>52456</v>
      </c>
      <c r="S860" s="66"/>
    </row>
    <row r="861" spans="1:19">
      <c r="A861" s="64">
        <f t="shared" si="571"/>
        <v>42926</v>
      </c>
      <c r="B861" s="65">
        <f t="shared" si="572"/>
        <v>21</v>
      </c>
      <c r="C861" s="125" t="s">
        <v>381</v>
      </c>
      <c r="D861" s="125" t="s">
        <v>842</v>
      </c>
      <c r="E861" s="66" t="s">
        <v>545</v>
      </c>
      <c r="F861" s="101">
        <v>83</v>
      </c>
      <c r="G861" s="66" t="s">
        <v>670</v>
      </c>
      <c r="H861" s="65">
        <f t="shared" si="525"/>
        <v>31</v>
      </c>
      <c r="I861" s="65">
        <v>15</v>
      </c>
      <c r="J861" s="192">
        <v>13</v>
      </c>
      <c r="K861" s="192">
        <v>1742</v>
      </c>
      <c r="L861" s="193">
        <v>28</v>
      </c>
      <c r="M861" s="194">
        <f t="shared" si="569"/>
        <v>134</v>
      </c>
      <c r="N861" s="242">
        <f>IF(J861=0,0,(K861-L861)/J861)</f>
        <v>131.84615384615384</v>
      </c>
      <c r="O861" s="192">
        <v>232</v>
      </c>
      <c r="P861" s="65">
        <f t="shared" ref="P861:R861" si="597">P860</f>
        <v>30</v>
      </c>
      <c r="Q861" s="65">
        <f t="shared" si="597"/>
        <v>1</v>
      </c>
      <c r="R861" s="65">
        <f t="shared" si="597"/>
        <v>52456</v>
      </c>
      <c r="S861" s="66"/>
    </row>
    <row r="862" spans="1:19">
      <c r="A862" s="64">
        <f t="shared" si="571"/>
        <v>42926</v>
      </c>
      <c r="B862" s="65">
        <f t="shared" si="572"/>
        <v>22</v>
      </c>
      <c r="C862" s="66" t="s">
        <v>344</v>
      </c>
      <c r="D862" s="66" t="s">
        <v>569</v>
      </c>
      <c r="E862" s="66" t="s">
        <v>545</v>
      </c>
      <c r="F862" s="173">
        <v>82</v>
      </c>
      <c r="G862" s="66" t="s">
        <v>693</v>
      </c>
      <c r="H862" s="65">
        <f t="shared" si="525"/>
        <v>31</v>
      </c>
      <c r="I862" s="65">
        <v>20</v>
      </c>
      <c r="J862" s="192">
        <v>13</v>
      </c>
      <c r="K862" s="192">
        <v>1739</v>
      </c>
      <c r="L862" s="193">
        <v>62</v>
      </c>
      <c r="M862" s="194">
        <f t="shared" si="569"/>
        <v>133.76923076923077</v>
      </c>
      <c r="N862" s="242">
        <f t="shared" ref="N862" si="598">IF(J862=0,0,(K862-L862)/J862)</f>
        <v>129</v>
      </c>
      <c r="O862" s="192">
        <v>149</v>
      </c>
      <c r="P862" s="65">
        <f t="shared" ref="P862:R862" si="599">P861</f>
        <v>30</v>
      </c>
      <c r="Q862" s="65">
        <f t="shared" si="599"/>
        <v>1</v>
      </c>
      <c r="R862" s="65">
        <f t="shared" si="599"/>
        <v>52456</v>
      </c>
      <c r="S862" s="66"/>
    </row>
    <row r="863" spans="1:19">
      <c r="A863" s="64">
        <f t="shared" si="571"/>
        <v>42926</v>
      </c>
      <c r="B863" s="65">
        <f t="shared" si="572"/>
        <v>23</v>
      </c>
      <c r="C863" s="125" t="s">
        <v>506</v>
      </c>
      <c r="D863" s="125" t="s">
        <v>864</v>
      </c>
      <c r="E863" s="66" t="s">
        <v>821</v>
      </c>
      <c r="F863" s="101">
        <v>82</v>
      </c>
      <c r="G863" s="66" t="s">
        <v>670</v>
      </c>
      <c r="H863" s="65">
        <f t="shared" si="525"/>
        <v>31</v>
      </c>
      <c r="I863" s="65">
        <v>12</v>
      </c>
      <c r="J863" s="192">
        <v>13</v>
      </c>
      <c r="K863" s="192">
        <v>1741</v>
      </c>
      <c r="L863" s="193">
        <v>40</v>
      </c>
      <c r="M863" s="194">
        <f t="shared" si="569"/>
        <v>133.92307692307693</v>
      </c>
      <c r="N863" s="242">
        <f>IF(J863=0,0,(K863-L863)/J863)</f>
        <v>130.84615384615384</v>
      </c>
      <c r="O863" s="192">
        <v>257</v>
      </c>
      <c r="P863" s="65">
        <f t="shared" ref="P863:R863" si="600">P862</f>
        <v>30</v>
      </c>
      <c r="Q863" s="65">
        <f t="shared" si="600"/>
        <v>1</v>
      </c>
      <c r="R863" s="65">
        <f t="shared" si="600"/>
        <v>52456</v>
      </c>
      <c r="S863" s="66"/>
    </row>
    <row r="864" spans="1:19">
      <c r="A864" s="64">
        <f t="shared" si="571"/>
        <v>42926</v>
      </c>
      <c r="B864" s="65">
        <f t="shared" si="572"/>
        <v>24</v>
      </c>
      <c r="C864" s="125" t="s">
        <v>383</v>
      </c>
      <c r="D864" s="125" t="s">
        <v>599</v>
      </c>
      <c r="E864" s="66" t="s">
        <v>545</v>
      </c>
      <c r="F864" s="137">
        <v>79</v>
      </c>
      <c r="G864" s="66" t="s">
        <v>670</v>
      </c>
      <c r="H864" s="65">
        <f t="shared" si="525"/>
        <v>31</v>
      </c>
      <c r="I864" s="65">
        <v>15</v>
      </c>
      <c r="J864" s="192">
        <v>14</v>
      </c>
      <c r="K864" s="192">
        <v>1867</v>
      </c>
      <c r="L864" s="193">
        <v>19</v>
      </c>
      <c r="M864" s="194">
        <f t="shared" si="569"/>
        <v>133.35714285714286</v>
      </c>
      <c r="N864" s="242">
        <f t="shared" ref="N864" si="601">IF(J864=0,0,(K864-L864)/J864)</f>
        <v>132</v>
      </c>
      <c r="O864" s="192">
        <v>165</v>
      </c>
      <c r="P864" s="65">
        <f t="shared" ref="P864:R864" si="602">P863</f>
        <v>30</v>
      </c>
      <c r="Q864" s="65">
        <f t="shared" si="602"/>
        <v>1</v>
      </c>
      <c r="R864" s="65">
        <f t="shared" si="602"/>
        <v>52456</v>
      </c>
      <c r="S864" s="66"/>
    </row>
    <row r="865" spans="1:20">
      <c r="A865" s="64">
        <f t="shared" si="571"/>
        <v>42926</v>
      </c>
      <c r="B865" s="65">
        <f t="shared" si="572"/>
        <v>25</v>
      </c>
      <c r="C865" s="125" t="s">
        <v>41</v>
      </c>
      <c r="D865" s="125" t="s">
        <v>41</v>
      </c>
      <c r="E865" s="66" t="s">
        <v>545</v>
      </c>
      <c r="F865" s="137">
        <v>78</v>
      </c>
      <c r="G865" s="109" t="s">
        <v>343</v>
      </c>
      <c r="H865" s="65">
        <f t="shared" si="525"/>
        <v>31</v>
      </c>
      <c r="I865" s="65">
        <v>31</v>
      </c>
      <c r="J865" s="192">
        <v>13</v>
      </c>
      <c r="K865" s="192">
        <v>1711</v>
      </c>
      <c r="L865" s="193">
        <v>35</v>
      </c>
      <c r="M865" s="194">
        <f t="shared" si="569"/>
        <v>131.61538461538461</v>
      </c>
      <c r="N865" s="242">
        <f>IF(J865=0,0,(K865-L865)/J865)</f>
        <v>128.92307692307693</v>
      </c>
      <c r="O865" s="192">
        <v>7</v>
      </c>
      <c r="P865" s="65">
        <f t="shared" ref="P865:R865" si="603">P864</f>
        <v>30</v>
      </c>
      <c r="Q865" s="65">
        <f t="shared" si="603"/>
        <v>1</v>
      </c>
      <c r="R865" s="65">
        <f t="shared" si="603"/>
        <v>52456</v>
      </c>
      <c r="S865" s="66"/>
    </row>
    <row r="866" spans="1:20">
      <c r="A866" s="64">
        <f t="shared" si="571"/>
        <v>42926</v>
      </c>
      <c r="B866" s="65">
        <f t="shared" si="572"/>
        <v>26</v>
      </c>
      <c r="C866" s="244" t="s">
        <v>579</v>
      </c>
      <c r="D866" s="244" t="s">
        <v>574</v>
      </c>
      <c r="E866" s="66" t="s">
        <v>821</v>
      </c>
      <c r="F866" s="278">
        <v>73</v>
      </c>
      <c r="G866" s="66" t="s">
        <v>693</v>
      </c>
      <c r="H866" s="65">
        <f t="shared" si="525"/>
        <v>31</v>
      </c>
      <c r="I866" s="247">
        <v>14</v>
      </c>
      <c r="J866" s="192">
        <v>14</v>
      </c>
      <c r="K866" s="248">
        <v>1886</v>
      </c>
      <c r="L866" s="249">
        <v>6</v>
      </c>
      <c r="M866" s="250">
        <f>IF(J866=0,0,(K866)/J866)</f>
        <v>134.71428571428572</v>
      </c>
      <c r="N866" s="251">
        <f>IF(J866=0,0,(K866-L866)/J866)</f>
        <v>134.28571428571428</v>
      </c>
      <c r="O866" s="192">
        <v>439</v>
      </c>
      <c r="P866" s="65">
        <f t="shared" ref="P866:R866" si="604">P865</f>
        <v>30</v>
      </c>
      <c r="Q866" s="65">
        <f t="shared" si="604"/>
        <v>1</v>
      </c>
      <c r="R866" s="65">
        <f t="shared" si="604"/>
        <v>52456</v>
      </c>
      <c r="S866" s="66"/>
    </row>
    <row r="867" spans="1:20">
      <c r="A867" s="64">
        <f t="shared" si="571"/>
        <v>42926</v>
      </c>
      <c r="B867" s="65">
        <f t="shared" si="572"/>
        <v>27</v>
      </c>
      <c r="C867" s="244" t="s">
        <v>580</v>
      </c>
      <c r="D867" s="244" t="s">
        <v>573</v>
      </c>
      <c r="E867" s="66"/>
      <c r="F867" s="245">
        <v>71</v>
      </c>
      <c r="G867" s="246" t="s">
        <v>535</v>
      </c>
      <c r="H867" s="65">
        <f t="shared" si="525"/>
        <v>31</v>
      </c>
      <c r="I867" s="65">
        <v>3</v>
      </c>
      <c r="J867" s="192">
        <v>13</v>
      </c>
      <c r="K867" s="192">
        <v>1738</v>
      </c>
      <c r="L867" s="193">
        <v>0</v>
      </c>
      <c r="M867" s="194">
        <f t="shared" ref="M867" si="605">IF(J867=0,0,(K867)/J867)</f>
        <v>133.69230769230768</v>
      </c>
      <c r="N867" s="242">
        <f>IF(J867=0,0,(K867-L867)/J867)</f>
        <v>133.69230769230768</v>
      </c>
      <c r="O867" s="192">
        <v>38</v>
      </c>
      <c r="P867" s="65">
        <f t="shared" ref="P867:R867" si="606">P866</f>
        <v>30</v>
      </c>
      <c r="Q867" s="65">
        <f t="shared" si="606"/>
        <v>1</v>
      </c>
      <c r="R867" s="65">
        <f t="shared" si="606"/>
        <v>52456</v>
      </c>
      <c r="S867" s="66"/>
    </row>
    <row r="868" spans="1:20">
      <c r="A868" s="64">
        <f t="shared" si="571"/>
        <v>42926</v>
      </c>
      <c r="B868" s="65">
        <f t="shared" si="572"/>
        <v>28</v>
      </c>
      <c r="C868" s="244" t="s">
        <v>577</v>
      </c>
      <c r="D868" s="244" t="s">
        <v>577</v>
      </c>
      <c r="E868" s="66" t="s">
        <v>545</v>
      </c>
      <c r="F868" s="278">
        <v>64</v>
      </c>
      <c r="G868" s="66" t="s">
        <v>670</v>
      </c>
      <c r="H868" s="65">
        <f t="shared" si="525"/>
        <v>31</v>
      </c>
      <c r="I868" s="247">
        <v>3</v>
      </c>
      <c r="J868" s="192">
        <v>13</v>
      </c>
      <c r="K868" s="248">
        <v>1739</v>
      </c>
      <c r="L868" s="249">
        <v>0</v>
      </c>
      <c r="M868" s="250">
        <f>IF(J868=0,0,(K868)/J868)</f>
        <v>133.76923076923077</v>
      </c>
      <c r="N868" s="251">
        <f>IF(J868=0,0,(K868-L868)/J868)</f>
        <v>133.76923076923077</v>
      </c>
      <c r="O868" s="192">
        <v>584</v>
      </c>
      <c r="P868" s="65">
        <f t="shared" ref="P868:R868" si="607">P867</f>
        <v>30</v>
      </c>
      <c r="Q868" s="65">
        <f t="shared" si="607"/>
        <v>1</v>
      </c>
      <c r="R868" s="65">
        <f t="shared" si="607"/>
        <v>52456</v>
      </c>
      <c r="S868" s="66"/>
    </row>
    <row r="869" spans="1:20">
      <c r="A869" s="64">
        <f t="shared" si="571"/>
        <v>42926</v>
      </c>
      <c r="B869" s="65">
        <f t="shared" si="572"/>
        <v>29</v>
      </c>
      <c r="C869" s="66" t="s">
        <v>846</v>
      </c>
      <c r="D869" s="66" t="s">
        <v>846</v>
      </c>
      <c r="E869" s="66" t="s">
        <v>545</v>
      </c>
      <c r="F869" s="101">
        <v>58</v>
      </c>
      <c r="G869" s="66" t="s">
        <v>675</v>
      </c>
      <c r="H869" s="65">
        <f t="shared" si="525"/>
        <v>31</v>
      </c>
      <c r="I869" s="65">
        <v>28</v>
      </c>
      <c r="J869" s="192">
        <v>13</v>
      </c>
      <c r="K869" s="192">
        <v>1745</v>
      </c>
      <c r="L869" s="193">
        <v>73</v>
      </c>
      <c r="M869" s="194">
        <f>IF(J869=0,0,(K869)/J869)</f>
        <v>134.23076923076923</v>
      </c>
      <c r="N869" s="242">
        <f>IF(J869=0,0,(K869-L869)/J869)</f>
        <v>128.61538461538461</v>
      </c>
      <c r="O869" s="192">
        <v>292</v>
      </c>
      <c r="P869" s="65">
        <f t="shared" ref="P869:R869" si="608">P868</f>
        <v>30</v>
      </c>
      <c r="Q869" s="65">
        <f t="shared" si="608"/>
        <v>1</v>
      </c>
      <c r="R869" s="65">
        <f t="shared" si="608"/>
        <v>52456</v>
      </c>
      <c r="S869" s="66"/>
    </row>
    <row r="870" spans="1:20" ht="17.25" thickBot="1">
      <c r="A870" s="69">
        <f t="shared" si="571"/>
        <v>42926</v>
      </c>
      <c r="B870" s="70">
        <f t="shared" si="572"/>
        <v>30</v>
      </c>
      <c r="C870" s="75" t="s">
        <v>865</v>
      </c>
      <c r="D870" s="75" t="s">
        <v>866</v>
      </c>
      <c r="E870" s="75" t="s">
        <v>821</v>
      </c>
      <c r="F870" s="253">
        <v>41</v>
      </c>
      <c r="G870" s="279" t="s">
        <v>867</v>
      </c>
      <c r="H870" s="70">
        <f t="shared" si="525"/>
        <v>31</v>
      </c>
      <c r="I870" s="70">
        <v>29</v>
      </c>
      <c r="J870" s="198">
        <v>13</v>
      </c>
      <c r="K870" s="198">
        <v>1709</v>
      </c>
      <c r="L870" s="199">
        <v>26</v>
      </c>
      <c r="M870" s="200">
        <f t="shared" ref="M870" si="609">IF(J870=0,0,(K870)/J870)</f>
        <v>131.46153846153845</v>
      </c>
      <c r="N870" s="255">
        <f t="shared" ref="N870" si="610">IF(J870=0,0,(K870-L870)/J870)</f>
        <v>129.46153846153845</v>
      </c>
      <c r="O870" s="198">
        <v>130</v>
      </c>
      <c r="P870" s="70">
        <f t="shared" ref="P870:R870" si="611">P869</f>
        <v>30</v>
      </c>
      <c r="Q870" s="70">
        <f t="shared" si="611"/>
        <v>1</v>
      </c>
      <c r="R870" s="70">
        <f t="shared" si="611"/>
        <v>52456</v>
      </c>
      <c r="S870" s="75"/>
    </row>
    <row r="871" spans="1:20" ht="17.25" thickTop="1">
      <c r="A871" s="140">
        <f>A870+7</f>
        <v>42933</v>
      </c>
      <c r="B871" s="141">
        <f>1</f>
        <v>1</v>
      </c>
      <c r="C871" s="142" t="s">
        <v>937</v>
      </c>
      <c r="D871" s="142" t="s">
        <v>868</v>
      </c>
      <c r="E871" s="142" t="s">
        <v>545</v>
      </c>
      <c r="F871" s="170">
        <v>135</v>
      </c>
      <c r="G871" s="142" t="s">
        <v>670</v>
      </c>
      <c r="H871" s="141">
        <f>H870+1</f>
        <v>32</v>
      </c>
      <c r="I871" s="141">
        <v>11</v>
      </c>
      <c r="J871" s="183">
        <v>16</v>
      </c>
      <c r="K871" s="183">
        <v>2152</v>
      </c>
      <c r="L871" s="184">
        <v>3</v>
      </c>
      <c r="M871" s="185">
        <f>IF(J871=0,0,(K871)/J871)</f>
        <v>134.5</v>
      </c>
      <c r="N871" s="256">
        <f>IF(J871=0,0,(K871-L871)/J871)</f>
        <v>134.3125</v>
      </c>
      <c r="O871" s="183">
        <v>544</v>
      </c>
      <c r="P871" s="141">
        <f>COUNTA(C871:C899)</f>
        <v>29</v>
      </c>
      <c r="Q871" s="141">
        <v>1</v>
      </c>
      <c r="R871" s="141">
        <f>SUM(K871:K899)</f>
        <v>61643</v>
      </c>
      <c r="S871" s="201">
        <f>SUM(L871:L899)</f>
        <v>946</v>
      </c>
      <c r="T871" s="232"/>
    </row>
    <row r="872" spans="1:20">
      <c r="A872" s="140">
        <f t="shared" ref="A872:A936" si="612">A871</f>
        <v>42933</v>
      </c>
      <c r="B872" s="141">
        <f t="shared" ref="B872:B936" si="613">B871+1</f>
        <v>2</v>
      </c>
      <c r="C872" s="142" t="s">
        <v>29</v>
      </c>
      <c r="D872" s="142" t="s">
        <v>548</v>
      </c>
      <c r="E872" s="142" t="s">
        <v>821</v>
      </c>
      <c r="F872" s="170">
        <v>124</v>
      </c>
      <c r="G872" s="142" t="s">
        <v>670</v>
      </c>
      <c r="H872" s="141">
        <f t="shared" si="525"/>
        <v>32</v>
      </c>
      <c r="I872" s="141">
        <v>31</v>
      </c>
      <c r="J872" s="183">
        <v>16</v>
      </c>
      <c r="K872" s="183">
        <v>2160</v>
      </c>
      <c r="L872" s="184">
        <v>76</v>
      </c>
      <c r="M872" s="185">
        <f t="shared" ref="M872:M884" si="614">IF(J872=0,0,(K872)/J872)</f>
        <v>135</v>
      </c>
      <c r="N872" s="256">
        <f>IF(J872=0,0,(K872-L872)/J872)</f>
        <v>130.25</v>
      </c>
      <c r="O872" s="183">
        <v>353</v>
      </c>
      <c r="P872" s="141">
        <f t="shared" ref="P872:R873" si="615">P871</f>
        <v>29</v>
      </c>
      <c r="Q872" s="141">
        <f t="shared" si="615"/>
        <v>1</v>
      </c>
      <c r="R872" s="141">
        <f t="shared" si="615"/>
        <v>61643</v>
      </c>
      <c r="S872" s="142" t="s">
        <v>751</v>
      </c>
    </row>
    <row r="873" spans="1:20">
      <c r="A873" s="140">
        <f t="shared" si="612"/>
        <v>42933</v>
      </c>
      <c r="B873" s="141">
        <f t="shared" si="613"/>
        <v>3</v>
      </c>
      <c r="C873" s="144" t="s">
        <v>402</v>
      </c>
      <c r="D873" s="144" t="s">
        <v>551</v>
      </c>
      <c r="E873" s="142" t="s">
        <v>545</v>
      </c>
      <c r="F873" s="170">
        <v>109</v>
      </c>
      <c r="G873" s="149" t="s">
        <v>670</v>
      </c>
      <c r="H873" s="141">
        <f t="shared" si="525"/>
        <v>32</v>
      </c>
      <c r="I873" s="141">
        <v>21</v>
      </c>
      <c r="J873" s="183">
        <v>16</v>
      </c>
      <c r="K873" s="183">
        <v>2142</v>
      </c>
      <c r="L873" s="184">
        <v>10</v>
      </c>
      <c r="M873" s="185">
        <f t="shared" si="614"/>
        <v>133.875</v>
      </c>
      <c r="N873" s="256">
        <f t="shared" ref="N873" si="616">IF(J873=0,0,(K873-L873)/J873)</f>
        <v>133.25</v>
      </c>
      <c r="O873" s="183">
        <v>324</v>
      </c>
      <c r="P873" s="141">
        <f t="shared" si="615"/>
        <v>29</v>
      </c>
      <c r="Q873" s="141">
        <f t="shared" si="615"/>
        <v>1</v>
      </c>
      <c r="R873" s="141">
        <f t="shared" si="615"/>
        <v>61643</v>
      </c>
      <c r="S873" s="185">
        <f>AVERAGE(N871:N899)</f>
        <v>131.38074712643677</v>
      </c>
      <c r="T873" s="232"/>
    </row>
    <row r="874" spans="1:20">
      <c r="A874" s="140">
        <f t="shared" si="612"/>
        <v>42933</v>
      </c>
      <c r="B874" s="141">
        <f t="shared" si="613"/>
        <v>4</v>
      </c>
      <c r="C874" s="142" t="s">
        <v>812</v>
      </c>
      <c r="D874" s="142" t="s">
        <v>827</v>
      </c>
      <c r="E874" s="142"/>
      <c r="F874" s="168">
        <v>103</v>
      </c>
      <c r="G874" s="142" t="s">
        <v>670</v>
      </c>
      <c r="H874" s="141">
        <f t="shared" si="525"/>
        <v>32</v>
      </c>
      <c r="I874" s="141">
        <v>4</v>
      </c>
      <c r="J874" s="183">
        <v>16</v>
      </c>
      <c r="K874" s="183">
        <v>2139</v>
      </c>
      <c r="L874" s="184">
        <v>22</v>
      </c>
      <c r="M874" s="185">
        <f t="shared" si="614"/>
        <v>133.6875</v>
      </c>
      <c r="N874" s="256">
        <f>IF(J874=0,0,(K874-L874)/J874)</f>
        <v>132.3125</v>
      </c>
      <c r="O874" s="183">
        <v>78</v>
      </c>
      <c r="P874" s="141">
        <f t="shared" ref="P874:R874" si="617">P873</f>
        <v>29</v>
      </c>
      <c r="Q874" s="141">
        <f t="shared" si="617"/>
        <v>1</v>
      </c>
      <c r="R874" s="141">
        <f t="shared" si="617"/>
        <v>61643</v>
      </c>
      <c r="S874" s="142" t="s">
        <v>760</v>
      </c>
    </row>
    <row r="875" spans="1:20">
      <c r="A875" s="140">
        <f t="shared" si="612"/>
        <v>42933</v>
      </c>
      <c r="B875" s="141">
        <f t="shared" si="613"/>
        <v>5</v>
      </c>
      <c r="C875" s="142" t="s">
        <v>360</v>
      </c>
      <c r="D875" s="142" t="s">
        <v>869</v>
      </c>
      <c r="E875" s="142" t="s">
        <v>545</v>
      </c>
      <c r="F875" s="170">
        <v>100</v>
      </c>
      <c r="G875" s="142" t="s">
        <v>670</v>
      </c>
      <c r="H875" s="141">
        <f t="shared" si="525"/>
        <v>32</v>
      </c>
      <c r="I875" s="141">
        <v>21</v>
      </c>
      <c r="J875" s="183">
        <v>16</v>
      </c>
      <c r="K875" s="183">
        <v>2121</v>
      </c>
      <c r="L875" s="184">
        <v>32</v>
      </c>
      <c r="M875" s="185">
        <f t="shared" si="614"/>
        <v>132.5625</v>
      </c>
      <c r="N875" s="185">
        <f t="shared" ref="N875:N884" si="618">IF(J875=0,0,(K875-L875)/J875)</f>
        <v>130.5625</v>
      </c>
      <c r="O875" s="183">
        <v>248</v>
      </c>
      <c r="P875" s="141">
        <f t="shared" ref="P875:R875" si="619">P874</f>
        <v>29</v>
      </c>
      <c r="Q875" s="141">
        <f t="shared" si="619"/>
        <v>1</v>
      </c>
      <c r="R875" s="141">
        <f t="shared" si="619"/>
        <v>61643</v>
      </c>
      <c r="S875" s="185">
        <f>AVERAGE(F871:F899)</f>
        <v>87.65517241379311</v>
      </c>
    </row>
    <row r="876" spans="1:20">
      <c r="A876" s="140">
        <f t="shared" si="612"/>
        <v>42933</v>
      </c>
      <c r="B876" s="141">
        <f t="shared" si="613"/>
        <v>6</v>
      </c>
      <c r="C876" s="142" t="s">
        <v>830</v>
      </c>
      <c r="D876" s="142" t="s">
        <v>587</v>
      </c>
      <c r="E876" s="142"/>
      <c r="F876" s="168">
        <v>100</v>
      </c>
      <c r="G876" s="142" t="s">
        <v>670</v>
      </c>
      <c r="H876" s="141">
        <f t="shared" ref="H876:H899" si="620">H875</f>
        <v>32</v>
      </c>
      <c r="I876" s="141">
        <v>10</v>
      </c>
      <c r="J876" s="183">
        <v>16</v>
      </c>
      <c r="K876" s="183">
        <v>2160</v>
      </c>
      <c r="L876" s="184">
        <v>19</v>
      </c>
      <c r="M876" s="185">
        <f t="shared" si="614"/>
        <v>135</v>
      </c>
      <c r="N876" s="256">
        <f t="shared" si="618"/>
        <v>133.8125</v>
      </c>
      <c r="O876" s="183">
        <v>330</v>
      </c>
      <c r="P876" s="141">
        <f t="shared" ref="P876:R876" si="621">P875</f>
        <v>29</v>
      </c>
      <c r="Q876" s="141">
        <f t="shared" si="621"/>
        <v>1</v>
      </c>
      <c r="R876" s="141">
        <f t="shared" si="621"/>
        <v>61643</v>
      </c>
      <c r="S876" s="142" t="s">
        <v>791</v>
      </c>
    </row>
    <row r="877" spans="1:20">
      <c r="A877" s="140">
        <f t="shared" si="612"/>
        <v>42933</v>
      </c>
      <c r="B877" s="141">
        <f t="shared" si="613"/>
        <v>7</v>
      </c>
      <c r="C877" s="142" t="s">
        <v>30</v>
      </c>
      <c r="D877" s="142" t="s">
        <v>594</v>
      </c>
      <c r="E877" s="142" t="s">
        <v>545</v>
      </c>
      <c r="F877" s="168">
        <v>100</v>
      </c>
      <c r="G877" s="142" t="s">
        <v>675</v>
      </c>
      <c r="H877" s="141">
        <f t="shared" si="620"/>
        <v>32</v>
      </c>
      <c r="I877" s="141">
        <v>11</v>
      </c>
      <c r="J877" s="183">
        <v>16</v>
      </c>
      <c r="K877" s="183">
        <v>2099</v>
      </c>
      <c r="L877" s="184">
        <v>18</v>
      </c>
      <c r="M877" s="185">
        <f t="shared" si="614"/>
        <v>131.1875</v>
      </c>
      <c r="N877" s="256">
        <f t="shared" si="618"/>
        <v>130.0625</v>
      </c>
      <c r="O877" s="183">
        <v>251</v>
      </c>
      <c r="P877" s="141">
        <f t="shared" ref="P877:R877" si="622">P876</f>
        <v>29</v>
      </c>
      <c r="Q877" s="141">
        <f t="shared" si="622"/>
        <v>1</v>
      </c>
      <c r="R877" s="141">
        <f t="shared" si="622"/>
        <v>61643</v>
      </c>
      <c r="S877" s="185">
        <f>S873*P871*16</f>
        <v>60960.666666666664</v>
      </c>
    </row>
    <row r="878" spans="1:20">
      <c r="A878" s="140">
        <f t="shared" si="612"/>
        <v>42933</v>
      </c>
      <c r="B878" s="141">
        <f t="shared" si="613"/>
        <v>8</v>
      </c>
      <c r="C878" s="142" t="s">
        <v>358</v>
      </c>
      <c r="D878" s="142" t="s">
        <v>556</v>
      </c>
      <c r="E878" s="142" t="s">
        <v>545</v>
      </c>
      <c r="F878" s="168">
        <v>97</v>
      </c>
      <c r="G878" s="142" t="s">
        <v>679</v>
      </c>
      <c r="H878" s="141">
        <f t="shared" si="620"/>
        <v>32</v>
      </c>
      <c r="I878" s="141">
        <v>22</v>
      </c>
      <c r="J878" s="183">
        <v>16</v>
      </c>
      <c r="K878" s="183">
        <v>2130</v>
      </c>
      <c r="L878" s="184">
        <v>20</v>
      </c>
      <c r="M878" s="185">
        <f t="shared" si="614"/>
        <v>133.125</v>
      </c>
      <c r="N878" s="256">
        <f t="shared" si="618"/>
        <v>131.875</v>
      </c>
      <c r="O878" s="183">
        <v>340</v>
      </c>
      <c r="P878" s="141">
        <f t="shared" ref="P878:R878" si="623">P877</f>
        <v>29</v>
      </c>
      <c r="Q878" s="141">
        <f t="shared" si="623"/>
        <v>1</v>
      </c>
      <c r="R878" s="141">
        <f t="shared" si="623"/>
        <v>61643</v>
      </c>
      <c r="S878" s="142" t="s">
        <v>855</v>
      </c>
    </row>
    <row r="879" spans="1:20">
      <c r="A879" s="140">
        <f t="shared" si="612"/>
        <v>42933</v>
      </c>
      <c r="B879" s="141">
        <f t="shared" si="613"/>
        <v>9</v>
      </c>
      <c r="C879" s="142" t="s">
        <v>534</v>
      </c>
      <c r="D879" s="142" t="s">
        <v>558</v>
      </c>
      <c r="E879" s="142" t="s">
        <v>545</v>
      </c>
      <c r="F879" s="170">
        <v>95</v>
      </c>
      <c r="G879" s="142" t="s">
        <v>670</v>
      </c>
      <c r="H879" s="141">
        <f t="shared" si="620"/>
        <v>32</v>
      </c>
      <c r="I879" s="141">
        <v>5</v>
      </c>
      <c r="J879" s="183">
        <v>16</v>
      </c>
      <c r="K879" s="183">
        <v>2160</v>
      </c>
      <c r="L879" s="184">
        <v>5</v>
      </c>
      <c r="M879" s="185">
        <f t="shared" si="614"/>
        <v>135</v>
      </c>
      <c r="N879" s="256">
        <f t="shared" si="618"/>
        <v>134.6875</v>
      </c>
      <c r="O879" s="183">
        <v>98</v>
      </c>
      <c r="P879" s="141">
        <f t="shared" ref="P879:R879" si="624">P878</f>
        <v>29</v>
      </c>
      <c r="Q879" s="141">
        <f t="shared" si="624"/>
        <v>1</v>
      </c>
      <c r="R879" s="141">
        <f t="shared" si="624"/>
        <v>61643</v>
      </c>
      <c r="S879" s="185">
        <f>AVERAGE(I871:I899)</f>
        <v>16.344827586206897</v>
      </c>
    </row>
    <row r="880" spans="1:20">
      <c r="A880" s="140">
        <f t="shared" si="612"/>
        <v>42933</v>
      </c>
      <c r="B880" s="141">
        <f t="shared" si="613"/>
        <v>10</v>
      </c>
      <c r="C880" s="142" t="s">
        <v>792</v>
      </c>
      <c r="D880" s="142" t="s">
        <v>857</v>
      </c>
      <c r="E880" s="142" t="s">
        <v>545</v>
      </c>
      <c r="F880" s="168">
        <v>90</v>
      </c>
      <c r="G880" s="142" t="s">
        <v>693</v>
      </c>
      <c r="H880" s="141">
        <f t="shared" si="620"/>
        <v>32</v>
      </c>
      <c r="I880" s="141">
        <v>7</v>
      </c>
      <c r="J880" s="183">
        <v>16</v>
      </c>
      <c r="K880" s="183">
        <v>2106</v>
      </c>
      <c r="L880" s="184">
        <v>36</v>
      </c>
      <c r="M880" s="185">
        <f t="shared" si="614"/>
        <v>131.625</v>
      </c>
      <c r="N880" s="256">
        <f t="shared" si="618"/>
        <v>129.375</v>
      </c>
      <c r="O880" s="183">
        <v>178</v>
      </c>
      <c r="P880" s="141">
        <f t="shared" ref="P880:R880" si="625">P879</f>
        <v>29</v>
      </c>
      <c r="Q880" s="141">
        <f t="shared" si="625"/>
        <v>1</v>
      </c>
      <c r="R880" s="141">
        <f t="shared" si="625"/>
        <v>61643</v>
      </c>
      <c r="S880" s="142"/>
    </row>
    <row r="881" spans="1:19">
      <c r="A881" s="140">
        <f t="shared" si="612"/>
        <v>42933</v>
      </c>
      <c r="B881" s="141">
        <f t="shared" si="613"/>
        <v>11</v>
      </c>
      <c r="C881" s="142" t="s">
        <v>870</v>
      </c>
      <c r="D881" s="142" t="s">
        <v>859</v>
      </c>
      <c r="E881" s="142"/>
      <c r="F881" s="168">
        <v>90</v>
      </c>
      <c r="G881" s="142" t="s">
        <v>670</v>
      </c>
      <c r="H881" s="141">
        <f t="shared" si="620"/>
        <v>32</v>
      </c>
      <c r="I881" s="141">
        <v>4</v>
      </c>
      <c r="J881" s="183">
        <v>16</v>
      </c>
      <c r="K881" s="183">
        <v>2095</v>
      </c>
      <c r="L881" s="184">
        <v>24</v>
      </c>
      <c r="M881" s="185">
        <f t="shared" si="614"/>
        <v>130.9375</v>
      </c>
      <c r="N881" s="256">
        <f t="shared" si="618"/>
        <v>129.4375</v>
      </c>
      <c r="O881" s="183">
        <v>45</v>
      </c>
      <c r="P881" s="141">
        <f t="shared" ref="P881:R881" si="626">P880</f>
        <v>29</v>
      </c>
      <c r="Q881" s="141">
        <f t="shared" si="626"/>
        <v>1</v>
      </c>
      <c r="R881" s="141">
        <f t="shared" si="626"/>
        <v>61643</v>
      </c>
      <c r="S881" s="142"/>
    </row>
    <row r="882" spans="1:19">
      <c r="A882" s="140">
        <f t="shared" si="612"/>
        <v>42933</v>
      </c>
      <c r="B882" s="141">
        <f t="shared" si="613"/>
        <v>12</v>
      </c>
      <c r="C882" s="142" t="s">
        <v>595</v>
      </c>
      <c r="D882" s="142" t="s">
        <v>589</v>
      </c>
      <c r="E882" s="142"/>
      <c r="F882" s="141">
        <v>89</v>
      </c>
      <c r="G882" s="142" t="s">
        <v>729</v>
      </c>
      <c r="H882" s="141">
        <f t="shared" si="620"/>
        <v>32</v>
      </c>
      <c r="I882" s="141">
        <v>4</v>
      </c>
      <c r="J882" s="183">
        <v>16</v>
      </c>
      <c r="K882" s="183">
        <v>2160</v>
      </c>
      <c r="L882" s="184">
        <v>19</v>
      </c>
      <c r="M882" s="185">
        <f t="shared" si="614"/>
        <v>135</v>
      </c>
      <c r="N882" s="256">
        <f t="shared" si="618"/>
        <v>133.8125</v>
      </c>
      <c r="O882" s="183">
        <v>435</v>
      </c>
      <c r="P882" s="141">
        <f t="shared" ref="P882:R882" si="627">P881</f>
        <v>29</v>
      </c>
      <c r="Q882" s="141">
        <f t="shared" si="627"/>
        <v>1</v>
      </c>
      <c r="R882" s="141">
        <f t="shared" si="627"/>
        <v>61643</v>
      </c>
      <c r="S882" s="185"/>
    </row>
    <row r="883" spans="1:19">
      <c r="A883" s="140">
        <f t="shared" si="612"/>
        <v>42933</v>
      </c>
      <c r="B883" s="141">
        <f t="shared" si="613"/>
        <v>13</v>
      </c>
      <c r="C883" s="142" t="s">
        <v>871</v>
      </c>
      <c r="D883" s="142" t="s">
        <v>562</v>
      </c>
      <c r="E883" s="142"/>
      <c r="F883" s="259">
        <v>89</v>
      </c>
      <c r="G883" s="142" t="s">
        <v>679</v>
      </c>
      <c r="H883" s="141">
        <f t="shared" si="620"/>
        <v>32</v>
      </c>
      <c r="I883" s="141">
        <v>31</v>
      </c>
      <c r="J883" s="183">
        <v>16</v>
      </c>
      <c r="K883" s="183">
        <v>2147</v>
      </c>
      <c r="L883" s="184">
        <v>31</v>
      </c>
      <c r="M883" s="185">
        <f t="shared" si="614"/>
        <v>134.1875</v>
      </c>
      <c r="N883" s="256">
        <f t="shared" si="618"/>
        <v>132.25</v>
      </c>
      <c r="O883" s="183">
        <v>197</v>
      </c>
      <c r="P883" s="141">
        <f t="shared" ref="P883:R883" si="628">P882</f>
        <v>29</v>
      </c>
      <c r="Q883" s="141">
        <f t="shared" si="628"/>
        <v>1</v>
      </c>
      <c r="R883" s="141">
        <f t="shared" si="628"/>
        <v>61643</v>
      </c>
      <c r="S883" s="142"/>
    </row>
    <row r="884" spans="1:19">
      <c r="A884" s="140">
        <f t="shared" si="612"/>
        <v>42933</v>
      </c>
      <c r="B884" s="141">
        <f t="shared" si="613"/>
        <v>14</v>
      </c>
      <c r="C884" s="142" t="s">
        <v>36</v>
      </c>
      <c r="D884" s="142" t="s">
        <v>816</v>
      </c>
      <c r="E884" s="142" t="s">
        <v>861</v>
      </c>
      <c r="F884" s="170">
        <v>89</v>
      </c>
      <c r="G884" s="142" t="s">
        <v>693</v>
      </c>
      <c r="H884" s="141">
        <f t="shared" si="620"/>
        <v>32</v>
      </c>
      <c r="I884" s="141">
        <v>31</v>
      </c>
      <c r="J884" s="183">
        <v>16</v>
      </c>
      <c r="K884" s="183">
        <v>2109</v>
      </c>
      <c r="L884" s="184">
        <v>173</v>
      </c>
      <c r="M884" s="185">
        <f t="shared" si="614"/>
        <v>131.8125</v>
      </c>
      <c r="N884" s="256">
        <f t="shared" si="618"/>
        <v>121</v>
      </c>
      <c r="O884" s="183">
        <v>96</v>
      </c>
      <c r="P884" s="141">
        <f t="shared" ref="P884:R884" si="629">P883</f>
        <v>29</v>
      </c>
      <c r="Q884" s="141">
        <f t="shared" si="629"/>
        <v>1</v>
      </c>
      <c r="R884" s="141">
        <f t="shared" si="629"/>
        <v>61643</v>
      </c>
      <c r="S884" s="141"/>
    </row>
    <row r="885" spans="1:19">
      <c r="A885" s="140">
        <f t="shared" si="612"/>
        <v>42933</v>
      </c>
      <c r="B885" s="141">
        <f t="shared" si="613"/>
        <v>15</v>
      </c>
      <c r="C885" s="142" t="s">
        <v>839</v>
      </c>
      <c r="D885" s="142" t="s">
        <v>820</v>
      </c>
      <c r="E885" s="142" t="s">
        <v>844</v>
      </c>
      <c r="F885" s="168">
        <v>90</v>
      </c>
      <c r="G885" s="142" t="s">
        <v>670</v>
      </c>
      <c r="H885" s="141">
        <f t="shared" si="620"/>
        <v>32</v>
      </c>
      <c r="I885" s="141">
        <v>7</v>
      </c>
      <c r="J885" s="183">
        <v>16</v>
      </c>
      <c r="K885" s="183">
        <v>2150</v>
      </c>
      <c r="L885" s="184">
        <v>121</v>
      </c>
      <c r="M885" s="185">
        <f>IF(J885=0,0,(K885)/J885)</f>
        <v>134.375</v>
      </c>
      <c r="N885" s="256">
        <f>IF(J885=0,0,(K885-L885)/J885)</f>
        <v>126.8125</v>
      </c>
      <c r="O885" s="183">
        <v>141</v>
      </c>
      <c r="P885" s="141">
        <f t="shared" ref="P885:R885" si="630">P884</f>
        <v>29</v>
      </c>
      <c r="Q885" s="141">
        <f t="shared" si="630"/>
        <v>1</v>
      </c>
      <c r="R885" s="141">
        <f t="shared" si="630"/>
        <v>61643</v>
      </c>
      <c r="S885" s="142"/>
    </row>
    <row r="886" spans="1:19">
      <c r="A886" s="140">
        <f t="shared" si="612"/>
        <v>42933</v>
      </c>
      <c r="B886" s="141">
        <f t="shared" si="613"/>
        <v>16</v>
      </c>
      <c r="C886" s="260" t="s">
        <v>31</v>
      </c>
      <c r="D886" s="142" t="s">
        <v>566</v>
      </c>
      <c r="E886" s="142" t="s">
        <v>545</v>
      </c>
      <c r="F886" s="170">
        <v>88</v>
      </c>
      <c r="G886" s="142" t="s">
        <v>670</v>
      </c>
      <c r="H886" s="141">
        <f t="shared" si="620"/>
        <v>32</v>
      </c>
      <c r="I886" s="141">
        <v>29</v>
      </c>
      <c r="J886" s="183">
        <v>16</v>
      </c>
      <c r="K886" s="183">
        <v>2125</v>
      </c>
      <c r="L886" s="184">
        <v>9</v>
      </c>
      <c r="M886" s="185">
        <f t="shared" ref="M886:M893" si="631">IF(J886=0,0,(K886)/J886)</f>
        <v>132.8125</v>
      </c>
      <c r="N886" s="256">
        <f t="shared" ref="N886:N887" si="632">IF(J886=0,0,(K886-L886)/J886)</f>
        <v>132.25</v>
      </c>
      <c r="O886" s="183">
        <v>458</v>
      </c>
      <c r="P886" s="141">
        <f t="shared" ref="P886:R886" si="633">P885</f>
        <v>29</v>
      </c>
      <c r="Q886" s="141">
        <f t="shared" si="633"/>
        <v>1</v>
      </c>
      <c r="R886" s="141">
        <f t="shared" si="633"/>
        <v>61643</v>
      </c>
      <c r="S886" s="142"/>
    </row>
    <row r="887" spans="1:19">
      <c r="A887" s="140">
        <f t="shared" si="612"/>
        <v>42933</v>
      </c>
      <c r="B887" s="141">
        <f t="shared" si="613"/>
        <v>17</v>
      </c>
      <c r="C887" s="142" t="s">
        <v>841</v>
      </c>
      <c r="D887" s="142" t="s">
        <v>872</v>
      </c>
      <c r="E887" s="142" t="s">
        <v>545</v>
      </c>
      <c r="F887" s="168">
        <v>88</v>
      </c>
      <c r="G887" s="142" t="s">
        <v>693</v>
      </c>
      <c r="H887" s="141">
        <f t="shared" si="620"/>
        <v>32</v>
      </c>
      <c r="I887" s="141">
        <v>13</v>
      </c>
      <c r="J887" s="183">
        <v>16</v>
      </c>
      <c r="K887" s="183">
        <v>2146</v>
      </c>
      <c r="L887" s="184">
        <v>19</v>
      </c>
      <c r="M887" s="185">
        <f t="shared" si="631"/>
        <v>134.125</v>
      </c>
      <c r="N887" s="256">
        <f t="shared" si="632"/>
        <v>132.9375</v>
      </c>
      <c r="O887" s="183">
        <v>159</v>
      </c>
      <c r="P887" s="141">
        <f t="shared" ref="P887:R887" si="634">P886</f>
        <v>29</v>
      </c>
      <c r="Q887" s="141">
        <f t="shared" si="634"/>
        <v>1</v>
      </c>
      <c r="R887" s="141">
        <f t="shared" si="634"/>
        <v>61643</v>
      </c>
      <c r="S887" s="142"/>
    </row>
    <row r="888" spans="1:19">
      <c r="A888" s="140">
        <f t="shared" si="612"/>
        <v>42933</v>
      </c>
      <c r="B888" s="141">
        <f t="shared" si="613"/>
        <v>18</v>
      </c>
      <c r="C888" s="177" t="s">
        <v>515</v>
      </c>
      <c r="D888" s="177" t="s">
        <v>598</v>
      </c>
      <c r="E888" s="142"/>
      <c r="F888" s="259">
        <v>84</v>
      </c>
      <c r="G888" s="142" t="s">
        <v>670</v>
      </c>
      <c r="H888" s="141">
        <f t="shared" si="620"/>
        <v>32</v>
      </c>
      <c r="I888" s="141">
        <v>4</v>
      </c>
      <c r="J888" s="183">
        <v>16</v>
      </c>
      <c r="K888" s="183">
        <v>2160</v>
      </c>
      <c r="L888" s="184">
        <v>98</v>
      </c>
      <c r="M888" s="185">
        <f t="shared" si="631"/>
        <v>135</v>
      </c>
      <c r="N888" s="256">
        <f>IF(J888=0,0,(K888-L888)/J888)</f>
        <v>128.875</v>
      </c>
      <c r="O888" s="183">
        <v>237</v>
      </c>
      <c r="P888" s="141">
        <f t="shared" ref="P888:R888" si="635">P887</f>
        <v>29</v>
      </c>
      <c r="Q888" s="141">
        <f t="shared" si="635"/>
        <v>1</v>
      </c>
      <c r="R888" s="141">
        <f t="shared" si="635"/>
        <v>61643</v>
      </c>
      <c r="S888" s="142"/>
    </row>
    <row r="889" spans="1:19">
      <c r="A889" s="140">
        <f t="shared" si="612"/>
        <v>42933</v>
      </c>
      <c r="B889" s="141">
        <f t="shared" si="613"/>
        <v>19</v>
      </c>
      <c r="C889" s="144" t="s">
        <v>381</v>
      </c>
      <c r="D889" s="144" t="s">
        <v>842</v>
      </c>
      <c r="E889" s="142" t="s">
        <v>545</v>
      </c>
      <c r="F889" s="168">
        <v>83</v>
      </c>
      <c r="G889" s="142" t="s">
        <v>670</v>
      </c>
      <c r="H889" s="141">
        <f t="shared" si="620"/>
        <v>32</v>
      </c>
      <c r="I889" s="141">
        <v>16</v>
      </c>
      <c r="J889" s="183">
        <v>16</v>
      </c>
      <c r="K889" s="183">
        <v>2141</v>
      </c>
      <c r="L889" s="184">
        <v>37</v>
      </c>
      <c r="M889" s="185">
        <f t="shared" si="631"/>
        <v>133.8125</v>
      </c>
      <c r="N889" s="256">
        <f>IF(J889=0,0,(K889-L889)/J889)</f>
        <v>131.5</v>
      </c>
      <c r="O889" s="183">
        <v>845</v>
      </c>
      <c r="P889" s="141">
        <f t="shared" ref="P889:R889" si="636">P888</f>
        <v>29</v>
      </c>
      <c r="Q889" s="141">
        <f t="shared" si="636"/>
        <v>1</v>
      </c>
      <c r="R889" s="141">
        <f t="shared" si="636"/>
        <v>61643</v>
      </c>
      <c r="S889" s="142"/>
    </row>
    <row r="890" spans="1:19">
      <c r="A890" s="140">
        <f t="shared" si="612"/>
        <v>42933</v>
      </c>
      <c r="B890" s="141">
        <f t="shared" si="613"/>
        <v>20</v>
      </c>
      <c r="C890" s="142" t="s">
        <v>344</v>
      </c>
      <c r="D890" s="142" t="s">
        <v>569</v>
      </c>
      <c r="E890" s="142" t="s">
        <v>545</v>
      </c>
      <c r="F890" s="170">
        <v>82</v>
      </c>
      <c r="G890" s="142" t="s">
        <v>670</v>
      </c>
      <c r="H890" s="141">
        <f t="shared" si="620"/>
        <v>32</v>
      </c>
      <c r="I890" s="141">
        <v>21</v>
      </c>
      <c r="J890" s="183">
        <v>16</v>
      </c>
      <c r="K890" s="183">
        <v>2147</v>
      </c>
      <c r="L890" s="184">
        <v>44</v>
      </c>
      <c r="M890" s="185">
        <f t="shared" si="631"/>
        <v>134.1875</v>
      </c>
      <c r="N890" s="256">
        <f t="shared" ref="N890" si="637">IF(J890=0,0,(K890-L890)/J890)</f>
        <v>131.4375</v>
      </c>
      <c r="O890" s="183">
        <v>232</v>
      </c>
      <c r="P890" s="141">
        <f t="shared" ref="P890:R890" si="638">P889</f>
        <v>29</v>
      </c>
      <c r="Q890" s="141">
        <f t="shared" si="638"/>
        <v>1</v>
      </c>
      <c r="R890" s="141">
        <f t="shared" si="638"/>
        <v>61643</v>
      </c>
      <c r="S890" s="142"/>
    </row>
    <row r="891" spans="1:19">
      <c r="A891" s="140">
        <f t="shared" si="612"/>
        <v>42933</v>
      </c>
      <c r="B891" s="141">
        <f t="shared" si="613"/>
        <v>21</v>
      </c>
      <c r="C891" s="144" t="s">
        <v>506</v>
      </c>
      <c r="D891" s="144" t="s">
        <v>864</v>
      </c>
      <c r="E891" s="142" t="s">
        <v>844</v>
      </c>
      <c r="F891" s="168">
        <v>82</v>
      </c>
      <c r="G891" s="142" t="s">
        <v>693</v>
      </c>
      <c r="H891" s="141">
        <f t="shared" si="620"/>
        <v>32</v>
      </c>
      <c r="I891" s="141">
        <v>13</v>
      </c>
      <c r="J891" s="183">
        <v>16</v>
      </c>
      <c r="K891" s="183">
        <v>2139</v>
      </c>
      <c r="L891" s="184">
        <v>0</v>
      </c>
      <c r="M891" s="185">
        <f t="shared" si="631"/>
        <v>133.6875</v>
      </c>
      <c r="N891" s="256">
        <f>IF(J891=0,0,(K891-L891)/J891)</f>
        <v>133.6875</v>
      </c>
      <c r="O891" s="183">
        <v>149</v>
      </c>
      <c r="P891" s="141">
        <f t="shared" ref="P891:R891" si="639">P890</f>
        <v>29</v>
      </c>
      <c r="Q891" s="141">
        <f t="shared" si="639"/>
        <v>1</v>
      </c>
      <c r="R891" s="141">
        <f t="shared" si="639"/>
        <v>61643</v>
      </c>
      <c r="S891" s="142"/>
    </row>
    <row r="892" spans="1:19">
      <c r="A892" s="140">
        <f t="shared" si="612"/>
        <v>42933</v>
      </c>
      <c r="B892" s="141">
        <f t="shared" si="613"/>
        <v>22</v>
      </c>
      <c r="C892" s="144" t="s">
        <v>383</v>
      </c>
      <c r="D892" s="144" t="s">
        <v>599</v>
      </c>
      <c r="E892" s="142" t="s">
        <v>545</v>
      </c>
      <c r="F892" s="148">
        <v>79</v>
      </c>
      <c r="G892" s="142" t="s">
        <v>670</v>
      </c>
      <c r="H892" s="141">
        <f t="shared" si="620"/>
        <v>32</v>
      </c>
      <c r="I892" s="141">
        <v>16</v>
      </c>
      <c r="J892" s="183">
        <v>16</v>
      </c>
      <c r="K892" s="183">
        <v>2103</v>
      </c>
      <c r="L892" s="184">
        <v>0</v>
      </c>
      <c r="M892" s="185">
        <f t="shared" si="631"/>
        <v>131.4375</v>
      </c>
      <c r="N892" s="256">
        <f t="shared" ref="N892" si="640">IF(J892=0,0,(K892-L892)/J892)</f>
        <v>131.4375</v>
      </c>
      <c r="O892" s="183">
        <v>257</v>
      </c>
      <c r="P892" s="141">
        <f t="shared" ref="P892:R892" si="641">P891</f>
        <v>29</v>
      </c>
      <c r="Q892" s="141">
        <f t="shared" si="641"/>
        <v>1</v>
      </c>
      <c r="R892" s="141">
        <f t="shared" si="641"/>
        <v>61643</v>
      </c>
      <c r="S892" s="142"/>
    </row>
    <row r="893" spans="1:19">
      <c r="A893" s="140">
        <f t="shared" si="612"/>
        <v>42933</v>
      </c>
      <c r="B893" s="141">
        <f t="shared" si="613"/>
        <v>23</v>
      </c>
      <c r="C893" s="144" t="s">
        <v>41</v>
      </c>
      <c r="D893" s="144" t="s">
        <v>41</v>
      </c>
      <c r="E893" s="142" t="s">
        <v>545</v>
      </c>
      <c r="F893" s="148">
        <v>78</v>
      </c>
      <c r="G893" s="149" t="s">
        <v>343</v>
      </c>
      <c r="H893" s="141">
        <f t="shared" si="620"/>
        <v>32</v>
      </c>
      <c r="I893" s="141">
        <v>32</v>
      </c>
      <c r="J893" s="183">
        <v>15</v>
      </c>
      <c r="K893" s="183">
        <v>1990</v>
      </c>
      <c r="L893" s="184">
        <v>22</v>
      </c>
      <c r="M893" s="185">
        <f t="shared" si="631"/>
        <v>132.66666666666666</v>
      </c>
      <c r="N893" s="256">
        <f t="shared" ref="N893:N898" si="642">IF(J893=0,0,(K893-L893)/J893)</f>
        <v>131.19999999999999</v>
      </c>
      <c r="O893" s="183">
        <v>165</v>
      </c>
      <c r="P893" s="141">
        <f t="shared" ref="P893:R893" si="643">P892</f>
        <v>29</v>
      </c>
      <c r="Q893" s="141">
        <f t="shared" si="643"/>
        <v>1</v>
      </c>
      <c r="R893" s="141">
        <f t="shared" si="643"/>
        <v>61643</v>
      </c>
      <c r="S893" s="142"/>
    </row>
    <row r="894" spans="1:19">
      <c r="A894" s="140">
        <f t="shared" si="612"/>
        <v>42933</v>
      </c>
      <c r="B894" s="141">
        <f t="shared" si="613"/>
        <v>24</v>
      </c>
      <c r="C894" s="263" t="s">
        <v>579</v>
      </c>
      <c r="D894" s="263" t="s">
        <v>574</v>
      </c>
      <c r="E894" s="142" t="s">
        <v>844</v>
      </c>
      <c r="F894" s="262">
        <v>73</v>
      </c>
      <c r="G894" s="142" t="s">
        <v>693</v>
      </c>
      <c r="H894" s="141">
        <f t="shared" si="620"/>
        <v>32</v>
      </c>
      <c r="I894" s="265">
        <v>15</v>
      </c>
      <c r="J894" s="183">
        <v>16</v>
      </c>
      <c r="K894" s="266">
        <v>2149</v>
      </c>
      <c r="L894" s="267">
        <v>3</v>
      </c>
      <c r="M894" s="268">
        <f>IF(J894=0,0,(K894)/J894)</f>
        <v>134.3125</v>
      </c>
      <c r="N894" s="269">
        <f t="shared" si="642"/>
        <v>134.125</v>
      </c>
      <c r="O894" s="183">
        <v>7</v>
      </c>
      <c r="P894" s="141">
        <f t="shared" ref="P894:R894" si="644">P893</f>
        <v>29</v>
      </c>
      <c r="Q894" s="141">
        <f t="shared" si="644"/>
        <v>1</v>
      </c>
      <c r="R894" s="141">
        <f t="shared" si="644"/>
        <v>61643</v>
      </c>
      <c r="S894" s="142"/>
    </row>
    <row r="895" spans="1:19">
      <c r="A895" s="140">
        <f t="shared" si="612"/>
        <v>42933</v>
      </c>
      <c r="B895" s="141">
        <f t="shared" si="613"/>
        <v>25</v>
      </c>
      <c r="C895" s="202" t="s">
        <v>38</v>
      </c>
      <c r="D895" s="258" t="s">
        <v>601</v>
      </c>
      <c r="E895" s="258" t="s">
        <v>844</v>
      </c>
      <c r="F895" s="262">
        <v>71</v>
      </c>
      <c r="G895" s="142" t="s">
        <v>679</v>
      </c>
      <c r="H895" s="141">
        <f t="shared" si="620"/>
        <v>32</v>
      </c>
      <c r="I895" s="141">
        <v>28</v>
      </c>
      <c r="J895" s="183">
        <v>16</v>
      </c>
      <c r="K895" s="183">
        <v>2134</v>
      </c>
      <c r="L895" s="184">
        <v>32</v>
      </c>
      <c r="M895" s="268">
        <f>IF(J895=0,0,(K895)/J895)</f>
        <v>133.375</v>
      </c>
      <c r="N895" s="269">
        <f t="shared" si="642"/>
        <v>131.375</v>
      </c>
      <c r="O895" s="183">
        <v>439</v>
      </c>
      <c r="P895" s="141">
        <f t="shared" ref="P895:R895" si="645">P894</f>
        <v>29</v>
      </c>
      <c r="Q895" s="141">
        <f t="shared" si="645"/>
        <v>1</v>
      </c>
      <c r="R895" s="141">
        <f t="shared" si="645"/>
        <v>61643</v>
      </c>
      <c r="S895" s="142"/>
    </row>
    <row r="896" spans="1:19">
      <c r="A896" s="140">
        <f t="shared" si="612"/>
        <v>42933</v>
      </c>
      <c r="B896" s="141">
        <f t="shared" si="613"/>
        <v>26</v>
      </c>
      <c r="C896" s="263" t="s">
        <v>580</v>
      </c>
      <c r="D896" s="263" t="s">
        <v>573</v>
      </c>
      <c r="E896" s="142"/>
      <c r="F896" s="270">
        <v>71</v>
      </c>
      <c r="G896" s="264" t="s">
        <v>535</v>
      </c>
      <c r="H896" s="141">
        <f t="shared" si="620"/>
        <v>32</v>
      </c>
      <c r="I896" s="141">
        <v>4</v>
      </c>
      <c r="J896" s="183">
        <v>15</v>
      </c>
      <c r="K896" s="183">
        <v>1987</v>
      </c>
      <c r="L896" s="184">
        <v>0</v>
      </c>
      <c r="M896" s="185">
        <f t="shared" ref="M896" si="646">IF(J896=0,0,(K896)/J896)</f>
        <v>132.46666666666667</v>
      </c>
      <c r="N896" s="256">
        <f t="shared" si="642"/>
        <v>132.46666666666667</v>
      </c>
      <c r="O896" s="183">
        <v>38</v>
      </c>
      <c r="P896" s="141">
        <f t="shared" ref="P896:R896" si="647">P895</f>
        <v>29</v>
      </c>
      <c r="Q896" s="141">
        <f t="shared" si="647"/>
        <v>1</v>
      </c>
      <c r="R896" s="141">
        <f t="shared" si="647"/>
        <v>61643</v>
      </c>
      <c r="S896" s="142"/>
    </row>
    <row r="897" spans="1:20">
      <c r="A897" s="140">
        <f t="shared" si="612"/>
        <v>42933</v>
      </c>
      <c r="B897" s="141">
        <f t="shared" si="613"/>
        <v>27</v>
      </c>
      <c r="C897" s="263" t="s">
        <v>577</v>
      </c>
      <c r="D897" s="263" t="s">
        <v>577</v>
      </c>
      <c r="E897" s="142" t="s">
        <v>545</v>
      </c>
      <c r="F897" s="262">
        <v>64</v>
      </c>
      <c r="G897" s="142" t="s">
        <v>670</v>
      </c>
      <c r="H897" s="141">
        <f t="shared" si="620"/>
        <v>32</v>
      </c>
      <c r="I897" s="265">
        <v>4</v>
      </c>
      <c r="J897" s="183">
        <v>16</v>
      </c>
      <c r="K897" s="266">
        <v>2143</v>
      </c>
      <c r="L897" s="267">
        <v>0</v>
      </c>
      <c r="M897" s="268">
        <f>IF(J897=0,0,(K897)/J897)</f>
        <v>133.9375</v>
      </c>
      <c r="N897" s="269">
        <f t="shared" si="642"/>
        <v>133.9375</v>
      </c>
      <c r="O897" s="183">
        <v>584</v>
      </c>
      <c r="P897" s="141">
        <f t="shared" ref="P897:R897" si="648">P896</f>
        <v>29</v>
      </c>
      <c r="Q897" s="141">
        <f t="shared" si="648"/>
        <v>1</v>
      </c>
      <c r="R897" s="141">
        <f t="shared" si="648"/>
        <v>61643</v>
      </c>
      <c r="S897" s="142"/>
    </row>
    <row r="898" spans="1:20">
      <c r="A898" s="140">
        <f t="shared" si="612"/>
        <v>42933</v>
      </c>
      <c r="B898" s="141">
        <f t="shared" si="613"/>
        <v>28</v>
      </c>
      <c r="C898" s="142" t="s">
        <v>847</v>
      </c>
      <c r="D898" s="142" t="s">
        <v>847</v>
      </c>
      <c r="E898" s="142" t="s">
        <v>545</v>
      </c>
      <c r="F898" s="168">
        <v>58</v>
      </c>
      <c r="G898" s="142" t="s">
        <v>679</v>
      </c>
      <c r="H898" s="141">
        <f t="shared" si="620"/>
        <v>32</v>
      </c>
      <c r="I898" s="141">
        <v>29</v>
      </c>
      <c r="J898" s="183">
        <v>16</v>
      </c>
      <c r="K898" s="183">
        <v>2143</v>
      </c>
      <c r="L898" s="184">
        <v>34</v>
      </c>
      <c r="M898" s="185">
        <f>IF(J898=0,0,(K898)/J898)</f>
        <v>133.9375</v>
      </c>
      <c r="N898" s="256">
        <f t="shared" si="642"/>
        <v>131.8125</v>
      </c>
      <c r="O898" s="183">
        <v>292</v>
      </c>
      <c r="P898" s="141">
        <f t="shared" ref="P898:R898" si="649">P897</f>
        <v>29</v>
      </c>
      <c r="Q898" s="141">
        <f t="shared" si="649"/>
        <v>1</v>
      </c>
      <c r="R898" s="141">
        <f t="shared" si="649"/>
        <v>61643</v>
      </c>
      <c r="S898" s="142"/>
    </row>
    <row r="899" spans="1:20" ht="17.25" thickBot="1">
      <c r="A899" s="156">
        <f t="shared" si="612"/>
        <v>42933</v>
      </c>
      <c r="B899" s="157">
        <f t="shared" si="613"/>
        <v>29</v>
      </c>
      <c r="C899" s="162" t="s">
        <v>873</v>
      </c>
      <c r="D899" s="162" t="s">
        <v>874</v>
      </c>
      <c r="E899" s="162" t="s">
        <v>821</v>
      </c>
      <c r="F899" s="181">
        <v>41</v>
      </c>
      <c r="G899" s="274" t="s">
        <v>875</v>
      </c>
      <c r="H899" s="157">
        <f t="shared" si="620"/>
        <v>32</v>
      </c>
      <c r="I899" s="157">
        <v>30</v>
      </c>
      <c r="J899" s="189">
        <v>16</v>
      </c>
      <c r="K899" s="189">
        <v>2106</v>
      </c>
      <c r="L899" s="190">
        <v>39</v>
      </c>
      <c r="M899" s="191">
        <f t="shared" ref="M899" si="650">IF(J899=0,0,(K899)/J899)</f>
        <v>131.625</v>
      </c>
      <c r="N899" s="275">
        <f t="shared" ref="N899" si="651">IF(J899=0,0,(K899-L899)/J899)</f>
        <v>129.1875</v>
      </c>
      <c r="O899" s="189">
        <v>130</v>
      </c>
      <c r="P899" s="157">
        <f t="shared" ref="P899:R899" si="652">P898</f>
        <v>29</v>
      </c>
      <c r="Q899" s="157">
        <f t="shared" si="652"/>
        <v>1</v>
      </c>
      <c r="R899" s="157">
        <f t="shared" si="652"/>
        <v>61643</v>
      </c>
      <c r="S899" s="162"/>
    </row>
    <row r="900" spans="1:20" ht="17.25" thickTop="1">
      <c r="A900" s="64">
        <f>A899+7</f>
        <v>42940</v>
      </c>
      <c r="B900" s="65">
        <f>1</f>
        <v>1</v>
      </c>
      <c r="C900" s="98" t="s">
        <v>937</v>
      </c>
      <c r="D900" s="98" t="s">
        <v>809</v>
      </c>
      <c r="E900" s="98"/>
      <c r="F900" s="173">
        <v>136</v>
      </c>
      <c r="G900" s="66" t="s">
        <v>693</v>
      </c>
      <c r="H900" s="65">
        <f>H899+1</f>
        <v>33</v>
      </c>
      <c r="I900" s="65">
        <v>12</v>
      </c>
      <c r="J900" s="192">
        <v>16</v>
      </c>
      <c r="K900" s="192">
        <v>2160</v>
      </c>
      <c r="L900" s="193">
        <v>2</v>
      </c>
      <c r="M900" s="194">
        <f>IF(J900=0,0,(K900)/J900)</f>
        <v>135</v>
      </c>
      <c r="N900" s="242">
        <f>IF(J900=0,0,(K900-L900)/J900)</f>
        <v>134.875</v>
      </c>
      <c r="O900" s="192">
        <v>544</v>
      </c>
      <c r="P900" s="65">
        <f>COUNTA(C900:C927)</f>
        <v>28</v>
      </c>
      <c r="Q900" s="65">
        <v>2</v>
      </c>
      <c r="R900" s="65">
        <f>SUM(K900:K927)</f>
        <v>57415</v>
      </c>
      <c r="S900" s="208">
        <f>SUM(L900:L927)</f>
        <v>957</v>
      </c>
      <c r="T900" s="232"/>
    </row>
    <row r="901" spans="1:20">
      <c r="A901" s="64">
        <f t="shared" si="612"/>
        <v>42940</v>
      </c>
      <c r="B901" s="65">
        <f t="shared" si="613"/>
        <v>2</v>
      </c>
      <c r="C901" s="66" t="s">
        <v>29</v>
      </c>
      <c r="D901" s="66" t="s">
        <v>548</v>
      </c>
      <c r="E901" s="66" t="s">
        <v>844</v>
      </c>
      <c r="F901" s="173">
        <v>125</v>
      </c>
      <c r="G901" s="66" t="s">
        <v>693</v>
      </c>
      <c r="H901" s="65">
        <f t="shared" ref="H901:H964" si="653">H900</f>
        <v>33</v>
      </c>
      <c r="I901" s="65">
        <v>32</v>
      </c>
      <c r="J901" s="192">
        <v>16</v>
      </c>
      <c r="K901" s="192">
        <v>2160</v>
      </c>
      <c r="L901" s="193">
        <v>57</v>
      </c>
      <c r="M901" s="194">
        <f t="shared" ref="M901:M913" si="654">IF(J901=0,0,(K901)/J901)</f>
        <v>135</v>
      </c>
      <c r="N901" s="242">
        <f>IF(J901=0,0,(K901-L901)/J901)</f>
        <v>131.4375</v>
      </c>
      <c r="O901" s="192">
        <v>415</v>
      </c>
      <c r="P901" s="65">
        <f t="shared" ref="P901:R901" si="655">P900</f>
        <v>28</v>
      </c>
      <c r="Q901" s="65">
        <f t="shared" si="655"/>
        <v>2</v>
      </c>
      <c r="R901" s="65">
        <f t="shared" si="655"/>
        <v>57415</v>
      </c>
      <c r="S901" s="66" t="s">
        <v>751</v>
      </c>
    </row>
    <row r="902" spans="1:20">
      <c r="A902" s="64">
        <f t="shared" si="612"/>
        <v>42940</v>
      </c>
      <c r="B902" s="65">
        <f t="shared" si="613"/>
        <v>3</v>
      </c>
      <c r="C902" s="125" t="s">
        <v>402</v>
      </c>
      <c r="D902" s="125" t="s">
        <v>551</v>
      </c>
      <c r="E902" s="66" t="s">
        <v>545</v>
      </c>
      <c r="F902" s="173">
        <v>110</v>
      </c>
      <c r="G902" s="109" t="s">
        <v>670</v>
      </c>
      <c r="H902" s="65">
        <f t="shared" si="653"/>
        <v>33</v>
      </c>
      <c r="I902" s="65">
        <v>22</v>
      </c>
      <c r="J902" s="192">
        <v>16</v>
      </c>
      <c r="K902" s="192">
        <v>2133</v>
      </c>
      <c r="L902" s="193">
        <v>22</v>
      </c>
      <c r="M902" s="194">
        <f t="shared" si="654"/>
        <v>133.3125</v>
      </c>
      <c r="N902" s="242">
        <f t="shared" ref="N902" si="656">IF(J902=0,0,(K902-L902)/J902)</f>
        <v>131.9375</v>
      </c>
      <c r="O902" s="192">
        <v>355</v>
      </c>
      <c r="P902" s="65">
        <f t="shared" ref="P902:R902" si="657">P901</f>
        <v>28</v>
      </c>
      <c r="Q902" s="65">
        <f t="shared" si="657"/>
        <v>2</v>
      </c>
      <c r="R902" s="65">
        <f t="shared" si="657"/>
        <v>57415</v>
      </c>
      <c r="S902" s="194">
        <f>AVERAGE(M900:M927)</f>
        <v>128.75818452380952</v>
      </c>
      <c r="T902" s="232"/>
    </row>
    <row r="903" spans="1:20">
      <c r="A903" s="64">
        <f t="shared" si="612"/>
        <v>42940</v>
      </c>
      <c r="B903" s="65">
        <f t="shared" si="613"/>
        <v>4</v>
      </c>
      <c r="C903" s="66" t="s">
        <v>812</v>
      </c>
      <c r="D903" s="66" t="s">
        <v>827</v>
      </c>
      <c r="E903" s="66"/>
      <c r="F903" s="101">
        <v>104</v>
      </c>
      <c r="G903" s="66" t="s">
        <v>670</v>
      </c>
      <c r="H903" s="65">
        <f t="shared" si="653"/>
        <v>33</v>
      </c>
      <c r="I903" s="65">
        <v>5</v>
      </c>
      <c r="J903" s="192">
        <v>16</v>
      </c>
      <c r="K903" s="192">
        <v>2142</v>
      </c>
      <c r="L903" s="193">
        <v>30</v>
      </c>
      <c r="M903" s="194">
        <f t="shared" si="654"/>
        <v>133.875</v>
      </c>
      <c r="N903" s="242">
        <f>IF(J903=0,0,(K903-L903)/J903)</f>
        <v>132</v>
      </c>
      <c r="O903" s="192">
        <v>89</v>
      </c>
      <c r="P903" s="65">
        <f t="shared" ref="P903:R903" si="658">P902</f>
        <v>28</v>
      </c>
      <c r="Q903" s="65">
        <f t="shared" si="658"/>
        <v>2</v>
      </c>
      <c r="R903" s="65">
        <f t="shared" si="658"/>
        <v>57415</v>
      </c>
      <c r="S903" s="66" t="s">
        <v>851</v>
      </c>
    </row>
    <row r="904" spans="1:20">
      <c r="A904" s="64">
        <f t="shared" si="612"/>
        <v>42940</v>
      </c>
      <c r="B904" s="65">
        <f t="shared" si="613"/>
        <v>5</v>
      </c>
      <c r="C904" s="66" t="s">
        <v>854</v>
      </c>
      <c r="D904" s="66" t="s">
        <v>587</v>
      </c>
      <c r="E904" s="66"/>
      <c r="F904" s="101">
        <v>103</v>
      </c>
      <c r="G904" s="66" t="s">
        <v>693</v>
      </c>
      <c r="H904" s="65">
        <f t="shared" si="653"/>
        <v>33</v>
      </c>
      <c r="I904" s="65">
        <v>11</v>
      </c>
      <c r="J904" s="192">
        <v>16</v>
      </c>
      <c r="K904" s="192">
        <v>2160</v>
      </c>
      <c r="L904" s="193">
        <v>28</v>
      </c>
      <c r="M904" s="194">
        <f>IF(J904=0,0,(K904)/J904)</f>
        <v>135</v>
      </c>
      <c r="N904" s="242">
        <f>IF(J904=0,0,(K904-L904)/J904)</f>
        <v>133.25</v>
      </c>
      <c r="O904" s="192">
        <v>160</v>
      </c>
      <c r="P904" s="65">
        <f t="shared" ref="P904:R904" si="659">P903</f>
        <v>28</v>
      </c>
      <c r="Q904" s="65">
        <f t="shared" si="659"/>
        <v>2</v>
      </c>
      <c r="R904" s="65">
        <f t="shared" si="659"/>
        <v>57415</v>
      </c>
      <c r="S904" s="194">
        <f>AVERAGE(F900:F927)</f>
        <v>88.892857142857139</v>
      </c>
    </row>
    <row r="905" spans="1:20">
      <c r="A905" s="64">
        <f t="shared" si="612"/>
        <v>42940</v>
      </c>
      <c r="B905" s="65">
        <f t="shared" si="613"/>
        <v>6</v>
      </c>
      <c r="C905" s="66" t="s">
        <v>360</v>
      </c>
      <c r="D905" s="66" t="s">
        <v>853</v>
      </c>
      <c r="E905" s="66" t="s">
        <v>545</v>
      </c>
      <c r="F905" s="173">
        <v>101</v>
      </c>
      <c r="G905" s="66" t="s">
        <v>670</v>
      </c>
      <c r="H905" s="65">
        <f t="shared" si="653"/>
        <v>33</v>
      </c>
      <c r="I905" s="65">
        <v>22</v>
      </c>
      <c r="J905" s="192">
        <v>16</v>
      </c>
      <c r="K905" s="192">
        <v>2137</v>
      </c>
      <c r="L905" s="193">
        <v>10</v>
      </c>
      <c r="M905" s="194">
        <f t="shared" si="654"/>
        <v>133.5625</v>
      </c>
      <c r="N905" s="242">
        <f t="shared" ref="N905:N913" si="660">IF(J905=0,0,(K905-L905)/J905)</f>
        <v>132.9375</v>
      </c>
      <c r="O905" s="192">
        <v>374</v>
      </c>
      <c r="P905" s="65">
        <f t="shared" ref="P905:Q905" si="661">P904</f>
        <v>28</v>
      </c>
      <c r="Q905" s="65">
        <f t="shared" si="661"/>
        <v>2</v>
      </c>
      <c r="R905" s="65">
        <f t="shared" ref="R905:R906" si="662">R904</f>
        <v>57415</v>
      </c>
      <c r="S905" s="66" t="s">
        <v>791</v>
      </c>
    </row>
    <row r="906" spans="1:20">
      <c r="A906" s="64">
        <f t="shared" si="612"/>
        <v>42940</v>
      </c>
      <c r="B906" s="65">
        <f t="shared" si="613"/>
        <v>7</v>
      </c>
      <c r="C906" s="98" t="s">
        <v>30</v>
      </c>
      <c r="D906" s="98" t="s">
        <v>594</v>
      </c>
      <c r="E906" s="98" t="s">
        <v>545</v>
      </c>
      <c r="F906" s="101">
        <v>100</v>
      </c>
      <c r="G906" s="66" t="s">
        <v>679</v>
      </c>
      <c r="H906" s="65">
        <f t="shared" si="653"/>
        <v>33</v>
      </c>
      <c r="I906" s="65">
        <v>12</v>
      </c>
      <c r="J906" s="192">
        <v>16</v>
      </c>
      <c r="K906" s="192">
        <v>0</v>
      </c>
      <c r="L906" s="193">
        <v>0</v>
      </c>
      <c r="M906" s="194">
        <f t="shared" si="654"/>
        <v>0</v>
      </c>
      <c r="N906" s="242">
        <f t="shared" si="660"/>
        <v>0</v>
      </c>
      <c r="O906" s="192">
        <v>0</v>
      </c>
      <c r="P906" s="65">
        <f t="shared" ref="P906:Q906" si="663">P905</f>
        <v>28</v>
      </c>
      <c r="Q906" s="65">
        <f t="shared" si="663"/>
        <v>2</v>
      </c>
      <c r="R906" s="65">
        <f t="shared" si="662"/>
        <v>57415</v>
      </c>
      <c r="S906" s="194">
        <f>S902*P900*16</f>
        <v>57683.666666666664</v>
      </c>
    </row>
    <row r="907" spans="1:20">
      <c r="A907" s="64">
        <f t="shared" si="612"/>
        <v>42940</v>
      </c>
      <c r="B907" s="65">
        <f t="shared" si="613"/>
        <v>8</v>
      </c>
      <c r="C907" s="66" t="s">
        <v>358</v>
      </c>
      <c r="D907" s="66" t="s">
        <v>556</v>
      </c>
      <c r="E907" s="66" t="s">
        <v>545</v>
      </c>
      <c r="F907" s="101">
        <v>98</v>
      </c>
      <c r="G907" s="66" t="s">
        <v>675</v>
      </c>
      <c r="H907" s="65">
        <f t="shared" si="653"/>
        <v>33</v>
      </c>
      <c r="I907" s="65">
        <v>23</v>
      </c>
      <c r="J907" s="192">
        <v>16</v>
      </c>
      <c r="K907" s="192">
        <v>2130</v>
      </c>
      <c r="L907" s="193">
        <v>22</v>
      </c>
      <c r="M907" s="194">
        <f t="shared" si="654"/>
        <v>133.125</v>
      </c>
      <c r="N907" s="242">
        <f t="shared" si="660"/>
        <v>131.75</v>
      </c>
      <c r="O907" s="192">
        <v>78</v>
      </c>
      <c r="P907" s="65">
        <f t="shared" ref="P907:Q907" si="664">P906</f>
        <v>28</v>
      </c>
      <c r="Q907" s="65">
        <f t="shared" si="664"/>
        <v>2</v>
      </c>
      <c r="R907" s="65">
        <f>R905</f>
        <v>57415</v>
      </c>
      <c r="S907" s="66" t="s">
        <v>855</v>
      </c>
    </row>
    <row r="908" spans="1:20">
      <c r="A908" s="64">
        <f t="shared" si="612"/>
        <v>42940</v>
      </c>
      <c r="B908" s="65">
        <f t="shared" si="613"/>
        <v>9</v>
      </c>
      <c r="C908" s="66" t="s">
        <v>534</v>
      </c>
      <c r="D908" s="66" t="s">
        <v>558</v>
      </c>
      <c r="E908" s="66" t="s">
        <v>545</v>
      </c>
      <c r="F908" s="173">
        <v>97</v>
      </c>
      <c r="G908" s="66" t="s">
        <v>693</v>
      </c>
      <c r="H908" s="65">
        <f t="shared" si="653"/>
        <v>33</v>
      </c>
      <c r="I908" s="65">
        <v>6</v>
      </c>
      <c r="J908" s="192">
        <v>16</v>
      </c>
      <c r="K908" s="192">
        <v>2158</v>
      </c>
      <c r="L908" s="193">
        <v>27</v>
      </c>
      <c r="M908" s="194">
        <f t="shared" si="654"/>
        <v>134.875</v>
      </c>
      <c r="N908" s="242">
        <f t="shared" si="660"/>
        <v>133.1875</v>
      </c>
      <c r="O908" s="192">
        <v>326</v>
      </c>
      <c r="P908" s="65">
        <f t="shared" ref="P908:Q908" si="665">P907</f>
        <v>28</v>
      </c>
      <c r="Q908" s="65">
        <f t="shared" si="665"/>
        <v>2</v>
      </c>
      <c r="R908" s="65">
        <f t="shared" ref="R908" si="666">R907</f>
        <v>57415</v>
      </c>
      <c r="S908" s="194">
        <f>AVERAGE(I900:I927)</f>
        <v>17.785714285714285</v>
      </c>
    </row>
    <row r="909" spans="1:20">
      <c r="A909" s="64">
        <f t="shared" si="612"/>
        <v>42940</v>
      </c>
      <c r="B909" s="65">
        <f t="shared" si="613"/>
        <v>10</v>
      </c>
      <c r="C909" s="66" t="s">
        <v>858</v>
      </c>
      <c r="D909" s="66" t="s">
        <v>834</v>
      </c>
      <c r="E909" s="66"/>
      <c r="F909" s="101">
        <v>91</v>
      </c>
      <c r="G909" s="66" t="s">
        <v>729</v>
      </c>
      <c r="H909" s="65">
        <f t="shared" si="653"/>
        <v>33</v>
      </c>
      <c r="I909" s="65">
        <v>5</v>
      </c>
      <c r="J909" s="192">
        <v>16</v>
      </c>
      <c r="K909" s="192">
        <v>2104</v>
      </c>
      <c r="L909" s="193">
        <v>45</v>
      </c>
      <c r="M909" s="194">
        <f t="shared" si="654"/>
        <v>131.5</v>
      </c>
      <c r="N909" s="242">
        <f t="shared" si="660"/>
        <v>128.6875</v>
      </c>
      <c r="O909" s="192">
        <v>335</v>
      </c>
      <c r="P909" s="65">
        <f t="shared" ref="P909:Q909" si="667">P908</f>
        <v>28</v>
      </c>
      <c r="Q909" s="65">
        <f t="shared" si="667"/>
        <v>2</v>
      </c>
      <c r="R909" s="65">
        <f t="shared" ref="R909" si="668">R908</f>
        <v>57415</v>
      </c>
      <c r="S909" s="66"/>
    </row>
    <row r="910" spans="1:20">
      <c r="A910" s="64">
        <f t="shared" si="612"/>
        <v>42940</v>
      </c>
      <c r="B910" s="65">
        <f t="shared" si="613"/>
        <v>11</v>
      </c>
      <c r="C910" s="66" t="s">
        <v>792</v>
      </c>
      <c r="D910" s="66" t="s">
        <v>857</v>
      </c>
      <c r="E910" s="66" t="s">
        <v>545</v>
      </c>
      <c r="F910" s="101">
        <v>90</v>
      </c>
      <c r="G910" s="66" t="s">
        <v>693</v>
      </c>
      <c r="H910" s="65">
        <f t="shared" si="653"/>
        <v>33</v>
      </c>
      <c r="I910" s="65">
        <v>8</v>
      </c>
      <c r="J910" s="192">
        <v>16</v>
      </c>
      <c r="K910" s="192">
        <v>2117</v>
      </c>
      <c r="L910" s="193">
        <v>24</v>
      </c>
      <c r="M910" s="194">
        <f>IF(J910=0,0,(K910)/J910)</f>
        <v>132.3125</v>
      </c>
      <c r="N910" s="242">
        <f>IF(J910=0,0,(K910-L910)/J910)</f>
        <v>130.8125</v>
      </c>
      <c r="O910" s="192">
        <v>35</v>
      </c>
      <c r="P910" s="65">
        <f t="shared" ref="P910:Q910" si="669">P909</f>
        <v>28</v>
      </c>
      <c r="Q910" s="65">
        <f t="shared" si="669"/>
        <v>2</v>
      </c>
      <c r="R910" s="65">
        <f t="shared" ref="R910" si="670">R909</f>
        <v>57415</v>
      </c>
      <c r="S910" s="66"/>
    </row>
    <row r="911" spans="1:20">
      <c r="A911" s="64">
        <f t="shared" si="612"/>
        <v>42940</v>
      </c>
      <c r="B911" s="65">
        <f t="shared" si="613"/>
        <v>12</v>
      </c>
      <c r="C911" s="66" t="s">
        <v>595</v>
      </c>
      <c r="D911" s="66" t="s">
        <v>589</v>
      </c>
      <c r="E911" s="66"/>
      <c r="F911" s="65">
        <v>90</v>
      </c>
      <c r="G911" s="66" t="s">
        <v>693</v>
      </c>
      <c r="H911" s="65">
        <f t="shared" si="653"/>
        <v>33</v>
      </c>
      <c r="I911" s="65">
        <v>5</v>
      </c>
      <c r="J911" s="192">
        <v>16</v>
      </c>
      <c r="K911" s="192">
        <v>2156</v>
      </c>
      <c r="L911" s="193">
        <v>2</v>
      </c>
      <c r="M911" s="194">
        <f t="shared" si="654"/>
        <v>134.75</v>
      </c>
      <c r="N911" s="242">
        <f t="shared" si="660"/>
        <v>134.625</v>
      </c>
      <c r="O911" s="192">
        <v>250</v>
      </c>
      <c r="P911" s="65">
        <f t="shared" ref="P911:Q911" si="671">P910</f>
        <v>28</v>
      </c>
      <c r="Q911" s="65">
        <f t="shared" si="671"/>
        <v>2</v>
      </c>
      <c r="R911" s="65">
        <f t="shared" ref="R911" si="672">R910</f>
        <v>57415</v>
      </c>
      <c r="S911" s="194"/>
    </row>
    <row r="912" spans="1:20">
      <c r="A912" s="64">
        <f t="shared" si="612"/>
        <v>42940</v>
      </c>
      <c r="B912" s="65">
        <f t="shared" si="613"/>
        <v>13</v>
      </c>
      <c r="C912" s="66" t="s">
        <v>860</v>
      </c>
      <c r="D912" s="66" t="s">
        <v>562</v>
      </c>
      <c r="E912" s="66"/>
      <c r="F912" s="277">
        <v>90</v>
      </c>
      <c r="G912" s="66" t="s">
        <v>679</v>
      </c>
      <c r="H912" s="65">
        <f t="shared" si="653"/>
        <v>33</v>
      </c>
      <c r="I912" s="65">
        <v>32</v>
      </c>
      <c r="J912" s="192">
        <v>16</v>
      </c>
      <c r="K912" s="192">
        <v>2130</v>
      </c>
      <c r="L912" s="193">
        <v>16</v>
      </c>
      <c r="M912" s="194">
        <f t="shared" si="654"/>
        <v>133.125</v>
      </c>
      <c r="N912" s="242">
        <f t="shared" si="660"/>
        <v>132.125</v>
      </c>
      <c r="O912" s="192">
        <v>58</v>
      </c>
      <c r="P912" s="65">
        <f t="shared" ref="P912:Q912" si="673">P911</f>
        <v>28</v>
      </c>
      <c r="Q912" s="65">
        <f t="shared" si="673"/>
        <v>2</v>
      </c>
      <c r="R912" s="65">
        <f t="shared" ref="R912" si="674">R911</f>
        <v>57415</v>
      </c>
      <c r="S912" s="66"/>
    </row>
    <row r="913" spans="1:20">
      <c r="A913" s="64">
        <f t="shared" si="612"/>
        <v>42940</v>
      </c>
      <c r="B913" s="65">
        <f t="shared" si="613"/>
        <v>14</v>
      </c>
      <c r="C913" s="66" t="s">
        <v>36</v>
      </c>
      <c r="D913" s="66" t="s">
        <v>816</v>
      </c>
      <c r="E913" s="66" t="s">
        <v>837</v>
      </c>
      <c r="F913" s="173">
        <v>90</v>
      </c>
      <c r="G913" s="66" t="s">
        <v>670</v>
      </c>
      <c r="H913" s="65">
        <f t="shared" si="653"/>
        <v>33</v>
      </c>
      <c r="I913" s="65">
        <v>32</v>
      </c>
      <c r="J913" s="192">
        <v>16</v>
      </c>
      <c r="K913" s="192">
        <v>2144</v>
      </c>
      <c r="L913" s="193">
        <v>165</v>
      </c>
      <c r="M913" s="194">
        <f t="shared" si="654"/>
        <v>134</v>
      </c>
      <c r="N913" s="242">
        <f t="shared" si="660"/>
        <v>123.6875</v>
      </c>
      <c r="O913" s="192">
        <v>221</v>
      </c>
      <c r="P913" s="65">
        <f t="shared" ref="P913:Q913" si="675">P912</f>
        <v>28</v>
      </c>
      <c r="Q913" s="65">
        <f t="shared" si="675"/>
        <v>2</v>
      </c>
      <c r="R913" s="65">
        <f t="shared" ref="R913" si="676">R912</f>
        <v>57415</v>
      </c>
      <c r="S913" s="65"/>
    </row>
    <row r="914" spans="1:20">
      <c r="A914" s="64">
        <f t="shared" si="612"/>
        <v>42940</v>
      </c>
      <c r="B914" s="65">
        <f t="shared" si="613"/>
        <v>15</v>
      </c>
      <c r="C914" s="66" t="s">
        <v>862</v>
      </c>
      <c r="D914" s="66" t="s">
        <v>840</v>
      </c>
      <c r="E914" s="66" t="s">
        <v>821</v>
      </c>
      <c r="F914" s="101">
        <v>90</v>
      </c>
      <c r="G914" s="66" t="s">
        <v>693</v>
      </c>
      <c r="H914" s="65">
        <f t="shared" si="653"/>
        <v>33</v>
      </c>
      <c r="I914" s="65">
        <v>8</v>
      </c>
      <c r="J914" s="192">
        <v>16</v>
      </c>
      <c r="K914" s="192">
        <v>2136</v>
      </c>
      <c r="L914" s="193">
        <v>169</v>
      </c>
      <c r="M914" s="194">
        <f>IF(J914=0,0,(K914)/J914)</f>
        <v>133.5</v>
      </c>
      <c r="N914" s="242">
        <f>IF(J914=0,0,(K914-L914)/J914)</f>
        <v>122.9375</v>
      </c>
      <c r="O914" s="192">
        <v>524</v>
      </c>
      <c r="P914" s="65">
        <f t="shared" ref="P914:Q914" si="677">P913</f>
        <v>28</v>
      </c>
      <c r="Q914" s="65">
        <f t="shared" si="677"/>
        <v>2</v>
      </c>
      <c r="R914" s="65">
        <f t="shared" ref="R914" si="678">R913</f>
        <v>57415</v>
      </c>
      <c r="S914" s="66"/>
    </row>
    <row r="915" spans="1:20">
      <c r="A915" s="64">
        <f t="shared" si="612"/>
        <v>42940</v>
      </c>
      <c r="B915" s="65">
        <f t="shared" si="613"/>
        <v>16</v>
      </c>
      <c r="C915" s="68" t="s">
        <v>31</v>
      </c>
      <c r="D915" s="66" t="s">
        <v>566</v>
      </c>
      <c r="E915" s="66" t="s">
        <v>545</v>
      </c>
      <c r="F915" s="173">
        <v>89</v>
      </c>
      <c r="G915" s="66" t="s">
        <v>693</v>
      </c>
      <c r="H915" s="65">
        <f t="shared" si="653"/>
        <v>33</v>
      </c>
      <c r="I915" s="65">
        <v>30</v>
      </c>
      <c r="J915" s="192">
        <v>16</v>
      </c>
      <c r="K915" s="192">
        <v>2128</v>
      </c>
      <c r="L915" s="193">
        <v>14</v>
      </c>
      <c r="M915" s="194">
        <f t="shared" ref="M915:M921" si="679">IF(J915=0,0,(K915)/J915)</f>
        <v>133</v>
      </c>
      <c r="N915" s="242">
        <f t="shared" ref="N915:N916" si="680">IF(J915=0,0,(K915-L915)/J915)</f>
        <v>132.125</v>
      </c>
      <c r="O915" s="192">
        <v>195</v>
      </c>
      <c r="P915" s="65">
        <f t="shared" ref="P915:Q915" si="681">P914</f>
        <v>28</v>
      </c>
      <c r="Q915" s="65">
        <f t="shared" si="681"/>
        <v>2</v>
      </c>
      <c r="R915" s="65">
        <f t="shared" ref="R915" si="682">R914</f>
        <v>57415</v>
      </c>
      <c r="S915" s="66"/>
    </row>
    <row r="916" spans="1:20">
      <c r="A916" s="64">
        <f t="shared" si="612"/>
        <v>42940</v>
      </c>
      <c r="B916" s="65">
        <f t="shared" si="613"/>
        <v>17</v>
      </c>
      <c r="C916" s="66" t="s">
        <v>753</v>
      </c>
      <c r="D916" s="66" t="s">
        <v>876</v>
      </c>
      <c r="E916" s="66" t="s">
        <v>545</v>
      </c>
      <c r="F916" s="101">
        <v>88</v>
      </c>
      <c r="G916" s="66" t="s">
        <v>670</v>
      </c>
      <c r="H916" s="65">
        <f t="shared" si="653"/>
        <v>33</v>
      </c>
      <c r="I916" s="65">
        <v>14</v>
      </c>
      <c r="J916" s="192">
        <v>15</v>
      </c>
      <c r="K916" s="192">
        <v>2025</v>
      </c>
      <c r="L916" s="193">
        <v>33</v>
      </c>
      <c r="M916" s="194">
        <f t="shared" si="679"/>
        <v>135</v>
      </c>
      <c r="N916" s="242">
        <f t="shared" si="680"/>
        <v>132.80000000000001</v>
      </c>
      <c r="O916" s="192">
        <v>185</v>
      </c>
      <c r="P916" s="65">
        <f t="shared" ref="P916:Q916" si="683">P915</f>
        <v>28</v>
      </c>
      <c r="Q916" s="65">
        <f t="shared" si="683"/>
        <v>2</v>
      </c>
      <c r="R916" s="65">
        <f t="shared" ref="R916" si="684">R915</f>
        <v>57415</v>
      </c>
      <c r="S916" s="66"/>
    </row>
    <row r="917" spans="1:20">
      <c r="A917" s="64">
        <f t="shared" si="612"/>
        <v>42940</v>
      </c>
      <c r="B917" s="65">
        <f t="shared" si="613"/>
        <v>18</v>
      </c>
      <c r="C917" s="125" t="s">
        <v>381</v>
      </c>
      <c r="D917" s="125" t="s">
        <v>842</v>
      </c>
      <c r="E917" s="66" t="s">
        <v>545</v>
      </c>
      <c r="F917" s="101">
        <v>84</v>
      </c>
      <c r="G917" s="66" t="s">
        <v>693</v>
      </c>
      <c r="H917" s="65">
        <f t="shared" si="653"/>
        <v>33</v>
      </c>
      <c r="I917" s="65">
        <v>17</v>
      </c>
      <c r="J917" s="192">
        <v>16</v>
      </c>
      <c r="K917" s="192">
        <v>2140</v>
      </c>
      <c r="L917" s="193">
        <v>62</v>
      </c>
      <c r="M917" s="194">
        <f t="shared" si="679"/>
        <v>133.75</v>
      </c>
      <c r="N917" s="242">
        <f>IF(J917=0,0,(K917-L917)/J917)</f>
        <v>129.875</v>
      </c>
      <c r="O917" s="192">
        <v>255</v>
      </c>
      <c r="P917" s="65">
        <f t="shared" ref="P917:Q917" si="685">P916</f>
        <v>28</v>
      </c>
      <c r="Q917" s="65">
        <f t="shared" si="685"/>
        <v>2</v>
      </c>
      <c r="R917" s="65">
        <f t="shared" ref="R917" si="686">R916</f>
        <v>57415</v>
      </c>
      <c r="S917" s="66"/>
    </row>
    <row r="918" spans="1:20">
      <c r="A918" s="64">
        <f t="shared" si="612"/>
        <v>42940</v>
      </c>
      <c r="B918" s="65">
        <f t="shared" si="613"/>
        <v>19</v>
      </c>
      <c r="C918" s="125" t="s">
        <v>506</v>
      </c>
      <c r="D918" s="125" t="s">
        <v>864</v>
      </c>
      <c r="E918" s="66" t="s">
        <v>844</v>
      </c>
      <c r="F918" s="101">
        <v>84</v>
      </c>
      <c r="G918" s="66" t="s">
        <v>670</v>
      </c>
      <c r="H918" s="65">
        <f t="shared" si="653"/>
        <v>33</v>
      </c>
      <c r="I918" s="65">
        <v>14</v>
      </c>
      <c r="J918" s="192">
        <v>16</v>
      </c>
      <c r="K918" s="192">
        <v>2126</v>
      </c>
      <c r="L918" s="193">
        <v>25</v>
      </c>
      <c r="M918" s="194">
        <f>IF(J918=0,0,(K918)/J918)</f>
        <v>132.875</v>
      </c>
      <c r="N918" s="242">
        <f>IF(J918=0,0,(K918-L918)/J918)</f>
        <v>131.3125</v>
      </c>
      <c r="O918" s="192">
        <v>63</v>
      </c>
      <c r="P918" s="65">
        <f t="shared" ref="P918:Q918" si="687">P917</f>
        <v>28</v>
      </c>
      <c r="Q918" s="65">
        <f t="shared" si="687"/>
        <v>2</v>
      </c>
      <c r="R918" s="65">
        <f t="shared" ref="R918" si="688">R917</f>
        <v>57415</v>
      </c>
      <c r="S918" s="66"/>
    </row>
    <row r="919" spans="1:20">
      <c r="A919" s="64">
        <f t="shared" si="612"/>
        <v>42940</v>
      </c>
      <c r="B919" s="65">
        <f t="shared" si="613"/>
        <v>20</v>
      </c>
      <c r="C919" s="98" t="s">
        <v>344</v>
      </c>
      <c r="D919" s="98" t="s">
        <v>569</v>
      </c>
      <c r="E919" s="98" t="s">
        <v>545</v>
      </c>
      <c r="F919" s="173">
        <v>82</v>
      </c>
      <c r="G919" s="66" t="s">
        <v>693</v>
      </c>
      <c r="H919" s="65">
        <f t="shared" si="653"/>
        <v>33</v>
      </c>
      <c r="I919" s="65">
        <v>22</v>
      </c>
      <c r="J919" s="192">
        <v>16</v>
      </c>
      <c r="K919" s="192">
        <v>2128</v>
      </c>
      <c r="L919" s="193">
        <v>40</v>
      </c>
      <c r="M919" s="194">
        <f t="shared" si="679"/>
        <v>133</v>
      </c>
      <c r="N919" s="242">
        <f t="shared" ref="N919" si="689">IF(J919=0,0,(K919-L919)/J919)</f>
        <v>130.5</v>
      </c>
      <c r="O919" s="192">
        <v>127</v>
      </c>
      <c r="P919" s="65">
        <f t="shared" ref="P919:Q919" si="690">P918</f>
        <v>28</v>
      </c>
      <c r="Q919" s="65">
        <f t="shared" si="690"/>
        <v>2</v>
      </c>
      <c r="R919" s="65">
        <f t="shared" ref="R919" si="691">R918</f>
        <v>57415</v>
      </c>
      <c r="S919" s="66"/>
    </row>
    <row r="920" spans="1:20">
      <c r="A920" s="64">
        <f t="shared" si="612"/>
        <v>42940</v>
      </c>
      <c r="B920" s="65">
        <f t="shared" si="613"/>
        <v>21</v>
      </c>
      <c r="C920" s="125" t="s">
        <v>383</v>
      </c>
      <c r="D920" s="125" t="s">
        <v>599</v>
      </c>
      <c r="E920" s="66" t="s">
        <v>545</v>
      </c>
      <c r="F920" s="137">
        <v>81</v>
      </c>
      <c r="G920" s="66" t="s">
        <v>670</v>
      </c>
      <c r="H920" s="65">
        <f t="shared" si="653"/>
        <v>33</v>
      </c>
      <c r="I920" s="65">
        <v>17</v>
      </c>
      <c r="J920" s="192">
        <v>16</v>
      </c>
      <c r="K920" s="192">
        <v>2115</v>
      </c>
      <c r="L920" s="193">
        <v>10</v>
      </c>
      <c r="M920" s="194">
        <f t="shared" si="679"/>
        <v>132.1875</v>
      </c>
      <c r="N920" s="242">
        <f t="shared" ref="N920:N927" si="692">IF(J920=0,0,(K920-L920)/J920)</f>
        <v>131.5625</v>
      </c>
      <c r="O920" s="192">
        <v>297</v>
      </c>
      <c r="P920" s="65">
        <f t="shared" ref="P920:Q920" si="693">P919</f>
        <v>28</v>
      </c>
      <c r="Q920" s="65">
        <f t="shared" si="693"/>
        <v>2</v>
      </c>
      <c r="R920" s="65">
        <f t="shared" ref="R920" si="694">R919</f>
        <v>57415</v>
      </c>
      <c r="S920" s="66"/>
    </row>
    <row r="921" spans="1:20">
      <c r="A921" s="64">
        <f t="shared" si="612"/>
        <v>42940</v>
      </c>
      <c r="B921" s="65">
        <f t="shared" si="613"/>
        <v>22</v>
      </c>
      <c r="C921" s="125" t="s">
        <v>41</v>
      </c>
      <c r="D921" s="125" t="s">
        <v>41</v>
      </c>
      <c r="E921" s="66" t="s">
        <v>545</v>
      </c>
      <c r="F921" s="137">
        <v>78</v>
      </c>
      <c r="G921" s="109" t="s">
        <v>343</v>
      </c>
      <c r="H921" s="65">
        <f t="shared" si="653"/>
        <v>33</v>
      </c>
      <c r="I921" s="65">
        <v>33</v>
      </c>
      <c r="J921" s="192">
        <v>16</v>
      </c>
      <c r="K921" s="192">
        <v>2103</v>
      </c>
      <c r="L921" s="193">
        <v>15</v>
      </c>
      <c r="M921" s="194">
        <f t="shared" si="679"/>
        <v>131.4375</v>
      </c>
      <c r="N921" s="242">
        <f t="shared" si="692"/>
        <v>130.5</v>
      </c>
      <c r="O921" s="192">
        <v>6</v>
      </c>
      <c r="P921" s="65">
        <f t="shared" ref="P921:Q921" si="695">P920</f>
        <v>28</v>
      </c>
      <c r="Q921" s="65">
        <f t="shared" si="695"/>
        <v>2</v>
      </c>
      <c r="R921" s="65">
        <f t="shared" ref="R921" si="696">R920</f>
        <v>57415</v>
      </c>
      <c r="S921" s="66"/>
    </row>
    <row r="922" spans="1:20">
      <c r="A922" s="64">
        <f t="shared" si="612"/>
        <v>42940</v>
      </c>
      <c r="B922" s="65">
        <f t="shared" si="613"/>
        <v>23</v>
      </c>
      <c r="C922" s="244" t="s">
        <v>579</v>
      </c>
      <c r="D922" s="244" t="s">
        <v>574</v>
      </c>
      <c r="E922" s="66" t="s">
        <v>821</v>
      </c>
      <c r="F922" s="278">
        <v>75</v>
      </c>
      <c r="G922" s="66" t="s">
        <v>670</v>
      </c>
      <c r="H922" s="65">
        <f t="shared" si="653"/>
        <v>33</v>
      </c>
      <c r="I922" s="247">
        <v>16</v>
      </c>
      <c r="J922" s="192">
        <v>16</v>
      </c>
      <c r="K922" s="248">
        <v>2154</v>
      </c>
      <c r="L922" s="249">
        <v>5</v>
      </c>
      <c r="M922" s="250">
        <f>IF(J922=0,0,(K922)/J922)</f>
        <v>134.625</v>
      </c>
      <c r="N922" s="251">
        <f t="shared" si="692"/>
        <v>134.3125</v>
      </c>
      <c r="O922" s="213">
        <v>635</v>
      </c>
      <c r="P922" s="65">
        <f t="shared" ref="P922:Q922" si="697">P921</f>
        <v>28</v>
      </c>
      <c r="Q922" s="65">
        <f t="shared" si="697"/>
        <v>2</v>
      </c>
      <c r="R922" s="65">
        <f t="shared" ref="R922" si="698">R921</f>
        <v>57415</v>
      </c>
      <c r="S922" s="66"/>
    </row>
    <row r="923" spans="1:20">
      <c r="A923" s="64">
        <f t="shared" si="612"/>
        <v>42940</v>
      </c>
      <c r="B923" s="65">
        <f t="shared" si="613"/>
        <v>24</v>
      </c>
      <c r="C923" s="244" t="s">
        <v>400</v>
      </c>
      <c r="D923" s="244" t="s">
        <v>601</v>
      </c>
      <c r="E923" s="66" t="s">
        <v>821</v>
      </c>
      <c r="F923" s="278">
        <v>72</v>
      </c>
      <c r="G923" s="66" t="s">
        <v>675</v>
      </c>
      <c r="H923" s="65">
        <f t="shared" si="653"/>
        <v>33</v>
      </c>
      <c r="I923" s="65">
        <v>29</v>
      </c>
      <c r="J923" s="192">
        <v>16</v>
      </c>
      <c r="K923" s="192">
        <v>2128</v>
      </c>
      <c r="L923" s="193">
        <v>20</v>
      </c>
      <c r="M923" s="250">
        <f>IF(J923=0,0,(K923)/J923)</f>
        <v>133</v>
      </c>
      <c r="N923" s="251">
        <f t="shared" si="692"/>
        <v>131.75</v>
      </c>
      <c r="O923" s="192">
        <v>76</v>
      </c>
      <c r="P923" s="65">
        <f t="shared" ref="P923:Q923" si="699">P922</f>
        <v>28</v>
      </c>
      <c r="Q923" s="65">
        <f t="shared" si="699"/>
        <v>2</v>
      </c>
      <c r="R923" s="65">
        <f t="shared" ref="R923" si="700">R922</f>
        <v>57415</v>
      </c>
      <c r="S923" s="66"/>
    </row>
    <row r="924" spans="1:20">
      <c r="A924" s="64">
        <f t="shared" si="612"/>
        <v>42940</v>
      </c>
      <c r="B924" s="65">
        <f t="shared" si="613"/>
        <v>25</v>
      </c>
      <c r="C924" s="244" t="s">
        <v>580</v>
      </c>
      <c r="D924" s="244" t="s">
        <v>573</v>
      </c>
      <c r="E924" s="66"/>
      <c r="F924" s="245">
        <v>72</v>
      </c>
      <c r="G924" s="246" t="s">
        <v>535</v>
      </c>
      <c r="H924" s="65">
        <f t="shared" si="653"/>
        <v>33</v>
      </c>
      <c r="I924" s="65">
        <v>5</v>
      </c>
      <c r="J924" s="192">
        <v>15</v>
      </c>
      <c r="K924" s="192">
        <v>2005</v>
      </c>
      <c r="L924" s="193">
        <v>0</v>
      </c>
      <c r="M924" s="194">
        <f t="shared" ref="M924" si="701">IF(J924=0,0,(K924)/J924)</f>
        <v>133.66666666666666</v>
      </c>
      <c r="N924" s="242">
        <f t="shared" si="692"/>
        <v>133.66666666666666</v>
      </c>
      <c r="O924" s="192">
        <v>25</v>
      </c>
      <c r="P924" s="65">
        <f t="shared" ref="P924:Q924" si="702">P923</f>
        <v>28</v>
      </c>
      <c r="Q924" s="65">
        <f t="shared" si="702"/>
        <v>2</v>
      </c>
      <c r="R924" s="65">
        <f t="shared" ref="R924" si="703">R923</f>
        <v>57415</v>
      </c>
      <c r="S924" s="66"/>
    </row>
    <row r="925" spans="1:20">
      <c r="A925" s="64">
        <f t="shared" si="612"/>
        <v>42940</v>
      </c>
      <c r="B925" s="65">
        <f t="shared" si="613"/>
        <v>26</v>
      </c>
      <c r="C925" s="244" t="s">
        <v>577</v>
      </c>
      <c r="D925" s="244" t="s">
        <v>577</v>
      </c>
      <c r="E925" s="66" t="s">
        <v>545</v>
      </c>
      <c r="F925" s="278">
        <v>66</v>
      </c>
      <c r="G925" s="66" t="s">
        <v>693</v>
      </c>
      <c r="H925" s="65">
        <f t="shared" si="653"/>
        <v>33</v>
      </c>
      <c r="I925" s="247">
        <v>5</v>
      </c>
      <c r="J925" s="192">
        <v>16</v>
      </c>
      <c r="K925" s="248">
        <v>2136</v>
      </c>
      <c r="L925" s="249">
        <v>0</v>
      </c>
      <c r="M925" s="250">
        <f>IF(J925=0,0,(K925)/J925)</f>
        <v>133.5</v>
      </c>
      <c r="N925" s="251">
        <f t="shared" si="692"/>
        <v>133.5</v>
      </c>
      <c r="O925" s="213">
        <v>545</v>
      </c>
      <c r="P925" s="65">
        <f t="shared" ref="P925:Q925" si="704">P924</f>
        <v>28</v>
      </c>
      <c r="Q925" s="65">
        <f t="shared" si="704"/>
        <v>2</v>
      </c>
      <c r="R925" s="65">
        <f t="shared" ref="R925" si="705">R924</f>
        <v>57415</v>
      </c>
      <c r="S925" s="66"/>
    </row>
    <row r="926" spans="1:20">
      <c r="A926" s="64">
        <f t="shared" si="612"/>
        <v>42940</v>
      </c>
      <c r="B926" s="65">
        <f t="shared" si="613"/>
        <v>27</v>
      </c>
      <c r="C926" s="66" t="s">
        <v>846</v>
      </c>
      <c r="D926" s="66" t="s">
        <v>846</v>
      </c>
      <c r="E926" s="66" t="s">
        <v>545</v>
      </c>
      <c r="F926" s="101">
        <v>59</v>
      </c>
      <c r="G926" s="66" t="s">
        <v>737</v>
      </c>
      <c r="H926" s="65">
        <f t="shared" si="653"/>
        <v>33</v>
      </c>
      <c r="I926" s="65">
        <v>30</v>
      </c>
      <c r="J926" s="192">
        <v>16</v>
      </c>
      <c r="K926" s="192">
        <v>2154</v>
      </c>
      <c r="L926" s="193">
        <v>63</v>
      </c>
      <c r="M926" s="194">
        <f>IF(J926=0,0,(K926)/J926)</f>
        <v>134.625</v>
      </c>
      <c r="N926" s="242">
        <f t="shared" si="692"/>
        <v>130.6875</v>
      </c>
      <c r="O926" s="192">
        <v>233</v>
      </c>
      <c r="P926" s="65">
        <f t="shared" ref="P926:Q926" si="706">P925</f>
        <v>28</v>
      </c>
      <c r="Q926" s="65">
        <f t="shared" si="706"/>
        <v>2</v>
      </c>
      <c r="R926" s="65">
        <f t="shared" ref="R926" si="707">R925</f>
        <v>57415</v>
      </c>
      <c r="S926" s="66"/>
    </row>
    <row r="927" spans="1:20" ht="17.25" thickBot="1">
      <c r="A927" s="69">
        <f t="shared" si="612"/>
        <v>42940</v>
      </c>
      <c r="B927" s="70">
        <f t="shared" si="613"/>
        <v>28</v>
      </c>
      <c r="C927" s="75" t="s">
        <v>604</v>
      </c>
      <c r="D927" s="75" t="s">
        <v>866</v>
      </c>
      <c r="E927" s="75" t="s">
        <v>821</v>
      </c>
      <c r="F927" s="253">
        <v>44</v>
      </c>
      <c r="G927" s="279" t="s">
        <v>867</v>
      </c>
      <c r="H927" s="70">
        <f t="shared" si="653"/>
        <v>33</v>
      </c>
      <c r="I927" s="70">
        <v>31</v>
      </c>
      <c r="J927" s="198">
        <v>16</v>
      </c>
      <c r="K927" s="198">
        <v>2106</v>
      </c>
      <c r="L927" s="199">
        <v>51</v>
      </c>
      <c r="M927" s="200">
        <f t="shared" ref="M927" si="708">IF(J927=0,0,(K927)/J927)</f>
        <v>131.625</v>
      </c>
      <c r="N927" s="255">
        <f t="shared" si="692"/>
        <v>128.4375</v>
      </c>
      <c r="O927" s="198">
        <v>139</v>
      </c>
      <c r="P927" s="70">
        <f t="shared" ref="P927:Q927" si="709">P926</f>
        <v>28</v>
      </c>
      <c r="Q927" s="70">
        <f t="shared" si="709"/>
        <v>2</v>
      </c>
      <c r="R927" s="70">
        <f t="shared" ref="R927" si="710">R926</f>
        <v>57415</v>
      </c>
      <c r="S927" s="75"/>
    </row>
    <row r="928" spans="1:20" ht="17.25" thickTop="1">
      <c r="A928" s="280">
        <f>A927+7</f>
        <v>42947</v>
      </c>
      <c r="B928" s="167">
        <v>1</v>
      </c>
      <c r="C928" s="142" t="s">
        <v>29</v>
      </c>
      <c r="D928" s="142" t="s">
        <v>548</v>
      </c>
      <c r="E928" s="142" t="s">
        <v>821</v>
      </c>
      <c r="F928" s="170">
        <v>125</v>
      </c>
      <c r="G928" s="142" t="s">
        <v>670</v>
      </c>
      <c r="H928" s="167">
        <f>H927+1</f>
        <v>34</v>
      </c>
      <c r="I928" s="141">
        <v>33</v>
      </c>
      <c r="J928" s="183">
        <v>16</v>
      </c>
      <c r="K928" s="183">
        <v>2160</v>
      </c>
      <c r="L928" s="184">
        <v>64</v>
      </c>
      <c r="M928" s="185">
        <f t="shared" ref="M928:M930" si="711">IF(J928=0,0,(K928)/J928)</f>
        <v>135</v>
      </c>
      <c r="N928" s="256">
        <f>IF(J928=0,0,(K928-L928)/J928)</f>
        <v>131</v>
      </c>
      <c r="O928" s="183">
        <v>345</v>
      </c>
      <c r="P928" s="167">
        <f>COUNTA(C928:C955)</f>
        <v>28</v>
      </c>
      <c r="Q928" s="167">
        <v>2</v>
      </c>
      <c r="R928" s="167">
        <f>SUM(K928:K955)</f>
        <v>58841</v>
      </c>
      <c r="S928" s="201">
        <f>SUM(L928:L955)</f>
        <v>968</v>
      </c>
      <c r="T928" s="232"/>
    </row>
    <row r="929" spans="1:20">
      <c r="A929" s="280">
        <f t="shared" si="612"/>
        <v>42947</v>
      </c>
      <c r="B929" s="167">
        <f t="shared" si="613"/>
        <v>2</v>
      </c>
      <c r="C929" s="144" t="s">
        <v>402</v>
      </c>
      <c r="D929" s="144" t="s">
        <v>551</v>
      </c>
      <c r="E929" s="142" t="s">
        <v>545</v>
      </c>
      <c r="F929" s="170">
        <v>110</v>
      </c>
      <c r="G929" s="149" t="s">
        <v>670</v>
      </c>
      <c r="H929" s="167">
        <f t="shared" si="653"/>
        <v>34</v>
      </c>
      <c r="I929" s="141">
        <v>23</v>
      </c>
      <c r="J929" s="183">
        <v>16</v>
      </c>
      <c r="K929" s="183">
        <v>2140</v>
      </c>
      <c r="L929" s="184">
        <v>26</v>
      </c>
      <c r="M929" s="185">
        <f t="shared" si="711"/>
        <v>133.75</v>
      </c>
      <c r="N929" s="256">
        <f t="shared" ref="N929" si="712">IF(J929=0,0,(K929-L929)/J929)</f>
        <v>132.125</v>
      </c>
      <c r="O929" s="183">
        <v>505</v>
      </c>
      <c r="P929" s="167">
        <f t="shared" ref="P929:R929" si="713">P928</f>
        <v>28</v>
      </c>
      <c r="Q929" s="167">
        <f t="shared" si="713"/>
        <v>2</v>
      </c>
      <c r="R929" s="167">
        <f t="shared" si="713"/>
        <v>58841</v>
      </c>
      <c r="S929" s="142" t="s">
        <v>751</v>
      </c>
    </row>
    <row r="930" spans="1:20">
      <c r="A930" s="280">
        <f t="shared" si="612"/>
        <v>42947</v>
      </c>
      <c r="B930" s="167">
        <f t="shared" si="613"/>
        <v>3</v>
      </c>
      <c r="C930" s="142" t="s">
        <v>812</v>
      </c>
      <c r="D930" s="142" t="s">
        <v>852</v>
      </c>
      <c r="E930" s="142" t="s">
        <v>545</v>
      </c>
      <c r="F930" s="168">
        <v>104</v>
      </c>
      <c r="G930" s="142" t="s">
        <v>670</v>
      </c>
      <c r="H930" s="167">
        <f t="shared" si="653"/>
        <v>34</v>
      </c>
      <c r="I930" s="141">
        <v>6</v>
      </c>
      <c r="J930" s="183">
        <v>16</v>
      </c>
      <c r="K930" s="183">
        <v>2132</v>
      </c>
      <c r="L930" s="184">
        <v>28</v>
      </c>
      <c r="M930" s="185">
        <f t="shared" si="711"/>
        <v>133.25</v>
      </c>
      <c r="N930" s="256">
        <f>IF(J930=0,0,(K930-L930)/J930)</f>
        <v>131.5</v>
      </c>
      <c r="O930" s="183">
        <v>78</v>
      </c>
      <c r="P930" s="167">
        <f t="shared" ref="P930:R930" si="714">P929</f>
        <v>28</v>
      </c>
      <c r="Q930" s="167">
        <f t="shared" si="714"/>
        <v>2</v>
      </c>
      <c r="R930" s="167">
        <f t="shared" si="714"/>
        <v>58841</v>
      </c>
      <c r="S930" s="185">
        <f>AVERAGE(M928:M955)</f>
        <v>131.34151785714286</v>
      </c>
      <c r="T930" s="232"/>
    </row>
    <row r="931" spans="1:20">
      <c r="A931" s="280">
        <f t="shared" si="612"/>
        <v>42947</v>
      </c>
      <c r="B931" s="167">
        <f t="shared" si="613"/>
        <v>4</v>
      </c>
      <c r="C931" s="142" t="s">
        <v>830</v>
      </c>
      <c r="D931" s="142" t="s">
        <v>587</v>
      </c>
      <c r="E931" s="142"/>
      <c r="F931" s="168">
        <v>103</v>
      </c>
      <c r="G931" s="142" t="s">
        <v>670</v>
      </c>
      <c r="H931" s="167">
        <f t="shared" si="653"/>
        <v>34</v>
      </c>
      <c r="I931" s="141">
        <v>12</v>
      </c>
      <c r="J931" s="183">
        <v>16</v>
      </c>
      <c r="K931" s="183">
        <v>2160</v>
      </c>
      <c r="L931" s="184">
        <v>5</v>
      </c>
      <c r="M931" s="185">
        <f>IF(J931=0,0,(K931)/J931)</f>
        <v>135</v>
      </c>
      <c r="N931" s="256">
        <f>IF(J931=0,0,(K931-L931)/J931)</f>
        <v>134.6875</v>
      </c>
      <c r="O931" s="183">
        <v>413</v>
      </c>
      <c r="P931" s="167">
        <f t="shared" ref="P931:R931" si="715">P930</f>
        <v>28</v>
      </c>
      <c r="Q931" s="167">
        <f t="shared" si="715"/>
        <v>2</v>
      </c>
      <c r="R931" s="167">
        <f t="shared" si="715"/>
        <v>58841</v>
      </c>
      <c r="S931" s="142" t="s">
        <v>760</v>
      </c>
    </row>
    <row r="932" spans="1:20">
      <c r="A932" s="280">
        <f t="shared" si="612"/>
        <v>42947</v>
      </c>
      <c r="B932" s="167">
        <f t="shared" si="613"/>
        <v>5</v>
      </c>
      <c r="C932" s="142" t="s">
        <v>360</v>
      </c>
      <c r="D932" s="142" t="s">
        <v>869</v>
      </c>
      <c r="E932" s="142" t="s">
        <v>545</v>
      </c>
      <c r="F932" s="170">
        <v>102</v>
      </c>
      <c r="G932" s="142" t="s">
        <v>693</v>
      </c>
      <c r="H932" s="167">
        <f t="shared" si="653"/>
        <v>34</v>
      </c>
      <c r="I932" s="141">
        <v>23</v>
      </c>
      <c r="J932" s="183">
        <v>16</v>
      </c>
      <c r="K932" s="183">
        <v>2143</v>
      </c>
      <c r="L932" s="184">
        <v>17</v>
      </c>
      <c r="M932" s="185">
        <f t="shared" ref="M932:M937" si="716">IF(J932=0,0,(K932)/J932)</f>
        <v>133.9375</v>
      </c>
      <c r="N932" s="256">
        <f t="shared" ref="N932:N937" si="717">IF(J932=0,0,(K932-L932)/J932)</f>
        <v>132.875</v>
      </c>
      <c r="O932" s="183">
        <v>435</v>
      </c>
      <c r="P932" s="167">
        <f t="shared" ref="P932:R932" si="718">P931</f>
        <v>28</v>
      </c>
      <c r="Q932" s="167">
        <f t="shared" si="718"/>
        <v>2</v>
      </c>
      <c r="R932" s="167">
        <f t="shared" si="718"/>
        <v>58841</v>
      </c>
      <c r="S932" s="185">
        <f>AVERAGE(F928:F955)</f>
        <v>85.392857142857139</v>
      </c>
    </row>
    <row r="933" spans="1:20">
      <c r="A933" s="280">
        <f t="shared" si="612"/>
        <v>42947</v>
      </c>
      <c r="B933" s="167">
        <f t="shared" si="613"/>
        <v>6</v>
      </c>
      <c r="C933" s="142" t="s">
        <v>358</v>
      </c>
      <c r="D933" s="142" t="s">
        <v>556</v>
      </c>
      <c r="E933" s="142" t="s">
        <v>545</v>
      </c>
      <c r="F933" s="168">
        <v>98</v>
      </c>
      <c r="G933" s="142" t="s">
        <v>679</v>
      </c>
      <c r="H933" s="167">
        <f t="shared" si="653"/>
        <v>34</v>
      </c>
      <c r="I933" s="141">
        <v>24</v>
      </c>
      <c r="J933" s="183">
        <v>16</v>
      </c>
      <c r="K933" s="183">
        <v>2134</v>
      </c>
      <c r="L933" s="184">
        <v>12</v>
      </c>
      <c r="M933" s="185">
        <f t="shared" si="716"/>
        <v>133.375</v>
      </c>
      <c r="N933" s="256">
        <f t="shared" si="717"/>
        <v>132.625</v>
      </c>
      <c r="O933" s="183">
        <v>92</v>
      </c>
      <c r="P933" s="167">
        <f t="shared" ref="P933:R933" si="719">P932</f>
        <v>28</v>
      </c>
      <c r="Q933" s="167">
        <f t="shared" si="719"/>
        <v>2</v>
      </c>
      <c r="R933" s="167">
        <f t="shared" si="719"/>
        <v>58841</v>
      </c>
      <c r="S933" s="142" t="s">
        <v>877</v>
      </c>
    </row>
    <row r="934" spans="1:20">
      <c r="A934" s="280">
        <f t="shared" si="612"/>
        <v>42947</v>
      </c>
      <c r="B934" s="167">
        <f t="shared" si="613"/>
        <v>7</v>
      </c>
      <c r="C934" s="142" t="s">
        <v>534</v>
      </c>
      <c r="D934" s="142" t="s">
        <v>558</v>
      </c>
      <c r="E934" s="142" t="s">
        <v>545</v>
      </c>
      <c r="F934" s="170">
        <v>97</v>
      </c>
      <c r="G934" s="142" t="s">
        <v>693</v>
      </c>
      <c r="H934" s="167">
        <f t="shared" si="653"/>
        <v>34</v>
      </c>
      <c r="I934" s="141">
        <v>7</v>
      </c>
      <c r="J934" s="183">
        <v>16</v>
      </c>
      <c r="K934" s="183">
        <v>2158</v>
      </c>
      <c r="L934" s="184">
        <v>23</v>
      </c>
      <c r="M934" s="185">
        <f t="shared" si="716"/>
        <v>134.875</v>
      </c>
      <c r="N934" s="256">
        <f t="shared" si="717"/>
        <v>133.4375</v>
      </c>
      <c r="O934" s="183">
        <v>463</v>
      </c>
      <c r="P934" s="167">
        <f t="shared" ref="P934:R934" si="720">P933</f>
        <v>28</v>
      </c>
      <c r="Q934" s="167">
        <f t="shared" si="720"/>
        <v>2</v>
      </c>
      <c r="R934" s="167">
        <f t="shared" si="720"/>
        <v>58841</v>
      </c>
      <c r="S934" s="185">
        <f>S930*P928*16</f>
        <v>58841</v>
      </c>
    </row>
    <row r="935" spans="1:20">
      <c r="A935" s="280">
        <f t="shared" si="612"/>
        <v>42947</v>
      </c>
      <c r="B935" s="167">
        <f t="shared" si="613"/>
        <v>8</v>
      </c>
      <c r="C935" s="281" t="s">
        <v>605</v>
      </c>
      <c r="D935" s="281" t="s">
        <v>605</v>
      </c>
      <c r="E935" s="282" t="s">
        <v>545</v>
      </c>
      <c r="F935" s="168">
        <v>94</v>
      </c>
      <c r="G935" s="142" t="s">
        <v>679</v>
      </c>
      <c r="H935" s="167">
        <f t="shared" si="653"/>
        <v>34</v>
      </c>
      <c r="I935" s="141">
        <v>16</v>
      </c>
      <c r="J935" s="183">
        <v>16</v>
      </c>
      <c r="K935" s="183">
        <v>2160</v>
      </c>
      <c r="L935" s="184">
        <v>25</v>
      </c>
      <c r="M935" s="185">
        <f t="shared" ref="M935" si="721">IF(J935=0,0,(K935)/J935)</f>
        <v>135</v>
      </c>
      <c r="N935" s="256">
        <f t="shared" ref="N935" si="722">IF(J935=0,0,(K935-L935)/J935)</f>
        <v>133.4375</v>
      </c>
      <c r="O935" s="183">
        <v>51</v>
      </c>
      <c r="P935" s="167">
        <f t="shared" ref="P935:R935" si="723">P934</f>
        <v>28</v>
      </c>
      <c r="Q935" s="167">
        <f t="shared" si="723"/>
        <v>2</v>
      </c>
      <c r="R935" s="167">
        <f t="shared" si="723"/>
        <v>58841</v>
      </c>
      <c r="S935" s="142" t="s">
        <v>855</v>
      </c>
    </row>
    <row r="936" spans="1:20">
      <c r="A936" s="280">
        <f t="shared" si="612"/>
        <v>42947</v>
      </c>
      <c r="B936" s="167">
        <f t="shared" si="613"/>
        <v>9</v>
      </c>
      <c r="C936" s="142" t="s">
        <v>606</v>
      </c>
      <c r="D936" s="142" t="s">
        <v>840</v>
      </c>
      <c r="E936" s="142" t="s">
        <v>844</v>
      </c>
      <c r="F936" s="168">
        <v>92</v>
      </c>
      <c r="G936" s="142" t="s">
        <v>693</v>
      </c>
      <c r="H936" s="167">
        <f t="shared" si="653"/>
        <v>34</v>
      </c>
      <c r="I936" s="141">
        <v>9</v>
      </c>
      <c r="J936" s="183">
        <v>16</v>
      </c>
      <c r="K936" s="183">
        <v>2135</v>
      </c>
      <c r="L936" s="184">
        <v>150</v>
      </c>
      <c r="M936" s="185">
        <f>IF(J936=0,0,(K936)/J936)</f>
        <v>133.4375</v>
      </c>
      <c r="N936" s="256">
        <f>IF(J936=0,0,(K936-L936)/J936)</f>
        <v>124.0625</v>
      </c>
      <c r="O936" s="183">
        <v>477</v>
      </c>
      <c r="P936" s="167">
        <f t="shared" ref="P936:R936" si="724">P935</f>
        <v>28</v>
      </c>
      <c r="Q936" s="167">
        <f t="shared" si="724"/>
        <v>2</v>
      </c>
      <c r="R936" s="167">
        <f t="shared" si="724"/>
        <v>58841</v>
      </c>
      <c r="S936" s="185">
        <f>AVERAGE(I928:I955)</f>
        <v>17.678571428571427</v>
      </c>
    </row>
    <row r="937" spans="1:20">
      <c r="A937" s="280">
        <f t="shared" ref="A937:A955" si="725">A936</f>
        <v>42947</v>
      </c>
      <c r="B937" s="167">
        <f t="shared" ref="B937:B955" si="726">B936+1</f>
        <v>10</v>
      </c>
      <c r="C937" s="142" t="s">
        <v>858</v>
      </c>
      <c r="D937" s="142" t="s">
        <v>834</v>
      </c>
      <c r="E937" s="142" t="s">
        <v>545</v>
      </c>
      <c r="F937" s="168">
        <v>91</v>
      </c>
      <c r="G937" s="142" t="s">
        <v>693</v>
      </c>
      <c r="H937" s="167">
        <f t="shared" si="653"/>
        <v>34</v>
      </c>
      <c r="I937" s="141">
        <v>6</v>
      </c>
      <c r="J937" s="183">
        <v>16</v>
      </c>
      <c r="K937" s="183">
        <v>2108</v>
      </c>
      <c r="L937" s="184">
        <v>33</v>
      </c>
      <c r="M937" s="185">
        <f t="shared" si="716"/>
        <v>131.75</v>
      </c>
      <c r="N937" s="256">
        <f t="shared" si="717"/>
        <v>129.6875</v>
      </c>
      <c r="O937" s="183">
        <v>418</v>
      </c>
      <c r="P937" s="167">
        <f t="shared" ref="P937:R937" si="727">P936</f>
        <v>28</v>
      </c>
      <c r="Q937" s="167">
        <f t="shared" si="727"/>
        <v>2</v>
      </c>
      <c r="R937" s="167">
        <f t="shared" si="727"/>
        <v>58841</v>
      </c>
      <c r="S937" s="142"/>
    </row>
    <row r="938" spans="1:20">
      <c r="A938" s="280">
        <f t="shared" si="725"/>
        <v>42947</v>
      </c>
      <c r="B938" s="167">
        <f t="shared" si="726"/>
        <v>11</v>
      </c>
      <c r="C938" s="142" t="s">
        <v>792</v>
      </c>
      <c r="D938" s="142" t="s">
        <v>878</v>
      </c>
      <c r="E938" s="142" t="s">
        <v>545</v>
      </c>
      <c r="F938" s="168">
        <v>91</v>
      </c>
      <c r="G938" s="142" t="s">
        <v>693</v>
      </c>
      <c r="H938" s="167">
        <f t="shared" si="653"/>
        <v>34</v>
      </c>
      <c r="I938" s="141">
        <v>9</v>
      </c>
      <c r="J938" s="183">
        <v>16</v>
      </c>
      <c r="K938" s="183">
        <v>2102</v>
      </c>
      <c r="L938" s="184">
        <v>26</v>
      </c>
      <c r="M938" s="185">
        <f>IF(J938=0,0,(K938)/J938)</f>
        <v>131.375</v>
      </c>
      <c r="N938" s="256">
        <f>IF(J938=0,0,(K938-L938)/J938)</f>
        <v>129.75</v>
      </c>
      <c r="O938" s="183">
        <v>24</v>
      </c>
      <c r="P938" s="167">
        <f t="shared" ref="P938:R938" si="728">P937</f>
        <v>28</v>
      </c>
      <c r="Q938" s="167">
        <f t="shared" si="728"/>
        <v>2</v>
      </c>
      <c r="R938" s="167">
        <f t="shared" si="728"/>
        <v>58841</v>
      </c>
      <c r="S938" s="142"/>
    </row>
    <row r="939" spans="1:20">
      <c r="A939" s="280">
        <f t="shared" si="725"/>
        <v>42947</v>
      </c>
      <c r="B939" s="167">
        <f t="shared" si="726"/>
        <v>12</v>
      </c>
      <c r="C939" s="142" t="s">
        <v>595</v>
      </c>
      <c r="D939" s="142" t="s">
        <v>589</v>
      </c>
      <c r="E939" s="142"/>
      <c r="F939" s="168">
        <v>90</v>
      </c>
      <c r="G939" s="142" t="s">
        <v>693</v>
      </c>
      <c r="H939" s="167">
        <f t="shared" si="653"/>
        <v>34</v>
      </c>
      <c r="I939" s="141">
        <v>6</v>
      </c>
      <c r="J939" s="183">
        <v>16</v>
      </c>
      <c r="K939" s="183">
        <v>2156</v>
      </c>
      <c r="L939" s="184">
        <v>2</v>
      </c>
      <c r="M939" s="185">
        <f t="shared" ref="M939:M941" si="729">IF(J939=0,0,(K939)/J939)</f>
        <v>134.75</v>
      </c>
      <c r="N939" s="256">
        <f t="shared" ref="N939:N941" si="730">IF(J939=0,0,(K939-L939)/J939)</f>
        <v>134.625</v>
      </c>
      <c r="O939" s="183">
        <v>306</v>
      </c>
      <c r="P939" s="167">
        <f t="shared" ref="P939:R939" si="731">P938</f>
        <v>28</v>
      </c>
      <c r="Q939" s="167">
        <f t="shared" si="731"/>
        <v>2</v>
      </c>
      <c r="R939" s="167">
        <f t="shared" si="731"/>
        <v>58841</v>
      </c>
      <c r="S939" s="185"/>
    </row>
    <row r="940" spans="1:20">
      <c r="A940" s="280">
        <f t="shared" si="725"/>
        <v>42947</v>
      </c>
      <c r="B940" s="167">
        <f t="shared" si="726"/>
        <v>13</v>
      </c>
      <c r="C940" s="142" t="s">
        <v>860</v>
      </c>
      <c r="D940" s="142" t="s">
        <v>562</v>
      </c>
      <c r="E940" s="142"/>
      <c r="F940" s="259">
        <v>90</v>
      </c>
      <c r="G940" s="142" t="s">
        <v>679</v>
      </c>
      <c r="H940" s="167">
        <f t="shared" si="653"/>
        <v>34</v>
      </c>
      <c r="I940" s="141">
        <v>33</v>
      </c>
      <c r="J940" s="183">
        <v>16</v>
      </c>
      <c r="K940" s="183">
        <v>2137</v>
      </c>
      <c r="L940" s="184">
        <v>47</v>
      </c>
      <c r="M940" s="185">
        <f t="shared" si="729"/>
        <v>133.5625</v>
      </c>
      <c r="N940" s="256">
        <f t="shared" si="730"/>
        <v>130.625</v>
      </c>
      <c r="O940" s="183">
        <v>131</v>
      </c>
      <c r="P940" s="167">
        <f t="shared" ref="P940:R940" si="732">P939</f>
        <v>28</v>
      </c>
      <c r="Q940" s="167">
        <f t="shared" si="732"/>
        <v>2</v>
      </c>
      <c r="R940" s="167">
        <f t="shared" si="732"/>
        <v>58841</v>
      </c>
      <c r="S940" s="142"/>
    </row>
    <row r="941" spans="1:20">
      <c r="A941" s="280">
        <f t="shared" si="725"/>
        <v>42947</v>
      </c>
      <c r="B941" s="167">
        <f t="shared" si="726"/>
        <v>14</v>
      </c>
      <c r="C941" s="142" t="s">
        <v>36</v>
      </c>
      <c r="D941" s="142" t="s">
        <v>816</v>
      </c>
      <c r="E941" s="142" t="s">
        <v>837</v>
      </c>
      <c r="F941" s="170">
        <v>90</v>
      </c>
      <c r="G941" s="142" t="s">
        <v>670</v>
      </c>
      <c r="H941" s="167">
        <f t="shared" si="653"/>
        <v>34</v>
      </c>
      <c r="I941" s="141">
        <v>33</v>
      </c>
      <c r="J941" s="183">
        <v>16</v>
      </c>
      <c r="K941" s="183">
        <v>2135</v>
      </c>
      <c r="L941" s="184">
        <v>146</v>
      </c>
      <c r="M941" s="185">
        <f t="shared" si="729"/>
        <v>133.4375</v>
      </c>
      <c r="N941" s="256">
        <f t="shared" si="730"/>
        <v>124.3125</v>
      </c>
      <c r="O941" s="183">
        <v>275</v>
      </c>
      <c r="P941" s="167">
        <f t="shared" ref="P941:R941" si="733">P940</f>
        <v>28</v>
      </c>
      <c r="Q941" s="167">
        <f t="shared" si="733"/>
        <v>2</v>
      </c>
      <c r="R941" s="167">
        <f t="shared" si="733"/>
        <v>58841</v>
      </c>
      <c r="S941" s="141"/>
    </row>
    <row r="942" spans="1:20">
      <c r="A942" s="280">
        <f t="shared" si="725"/>
        <v>42947</v>
      </c>
      <c r="B942" s="167">
        <f t="shared" si="726"/>
        <v>15</v>
      </c>
      <c r="C942" s="260" t="s">
        <v>31</v>
      </c>
      <c r="D942" s="142" t="s">
        <v>566</v>
      </c>
      <c r="E942" s="142" t="s">
        <v>545</v>
      </c>
      <c r="F942" s="170">
        <v>89</v>
      </c>
      <c r="G942" s="142" t="s">
        <v>838</v>
      </c>
      <c r="H942" s="167">
        <f t="shared" si="653"/>
        <v>34</v>
      </c>
      <c r="I942" s="141">
        <v>31</v>
      </c>
      <c r="J942" s="183">
        <v>16</v>
      </c>
      <c r="K942" s="183">
        <v>2150</v>
      </c>
      <c r="L942" s="184">
        <v>67</v>
      </c>
      <c r="M942" s="185">
        <f t="shared" ref="M942:M943" si="734">IF(J942=0,0,(K942)/J942)</f>
        <v>134.375</v>
      </c>
      <c r="N942" s="256">
        <f t="shared" ref="N942:N943" si="735">IF(J942=0,0,(K942-L942)/J942)</f>
        <v>130.1875</v>
      </c>
      <c r="O942" s="183">
        <v>275</v>
      </c>
      <c r="P942" s="167">
        <f t="shared" ref="P942:R942" si="736">P941</f>
        <v>28</v>
      </c>
      <c r="Q942" s="167">
        <f t="shared" si="736"/>
        <v>2</v>
      </c>
      <c r="R942" s="167">
        <f t="shared" si="736"/>
        <v>58841</v>
      </c>
      <c r="S942" s="142"/>
    </row>
    <row r="943" spans="1:20">
      <c r="A943" s="280">
        <f t="shared" si="725"/>
        <v>42947</v>
      </c>
      <c r="B943" s="167">
        <f t="shared" si="726"/>
        <v>16</v>
      </c>
      <c r="C943" s="142" t="s">
        <v>753</v>
      </c>
      <c r="D943" s="142" t="s">
        <v>876</v>
      </c>
      <c r="E943" s="142" t="s">
        <v>545</v>
      </c>
      <c r="F943" s="168">
        <v>89</v>
      </c>
      <c r="G943" s="142" t="s">
        <v>693</v>
      </c>
      <c r="H943" s="167">
        <f t="shared" si="653"/>
        <v>34</v>
      </c>
      <c r="I943" s="141">
        <v>15</v>
      </c>
      <c r="J943" s="183">
        <v>16</v>
      </c>
      <c r="K943" s="183">
        <v>2160</v>
      </c>
      <c r="L943" s="184">
        <v>28</v>
      </c>
      <c r="M943" s="185">
        <f t="shared" si="734"/>
        <v>135</v>
      </c>
      <c r="N943" s="256">
        <f t="shared" si="735"/>
        <v>133.25</v>
      </c>
      <c r="O943" s="183">
        <v>176</v>
      </c>
      <c r="P943" s="167">
        <f t="shared" ref="P943:R943" si="737">P942</f>
        <v>28</v>
      </c>
      <c r="Q943" s="167">
        <f t="shared" si="737"/>
        <v>2</v>
      </c>
      <c r="R943" s="167">
        <f t="shared" si="737"/>
        <v>58841</v>
      </c>
      <c r="S943" s="142"/>
    </row>
    <row r="944" spans="1:20">
      <c r="A944" s="280">
        <f t="shared" si="725"/>
        <v>42947</v>
      </c>
      <c r="B944" s="167">
        <f t="shared" si="726"/>
        <v>17</v>
      </c>
      <c r="C944" s="144" t="s">
        <v>506</v>
      </c>
      <c r="D944" s="144" t="s">
        <v>843</v>
      </c>
      <c r="E944" s="142" t="s">
        <v>844</v>
      </c>
      <c r="F944" s="168">
        <v>84</v>
      </c>
      <c r="G944" s="142" t="s">
        <v>670</v>
      </c>
      <c r="H944" s="167">
        <f t="shared" si="653"/>
        <v>34</v>
      </c>
      <c r="I944" s="141">
        <v>15</v>
      </c>
      <c r="J944" s="183">
        <v>16</v>
      </c>
      <c r="K944" s="183">
        <v>2122</v>
      </c>
      <c r="L944" s="184">
        <v>39</v>
      </c>
      <c r="M944" s="185">
        <f>IF(J944=0,0,(K944)/J944)</f>
        <v>132.625</v>
      </c>
      <c r="N944" s="256">
        <f>IF(J944=0,0,(K944-L944)/J944)</f>
        <v>130.1875</v>
      </c>
      <c r="O944" s="183">
        <v>80</v>
      </c>
      <c r="P944" s="167">
        <f t="shared" ref="P944:R944" si="738">P943</f>
        <v>28</v>
      </c>
      <c r="Q944" s="167">
        <f t="shared" si="738"/>
        <v>2</v>
      </c>
      <c r="R944" s="167">
        <f t="shared" si="738"/>
        <v>58841</v>
      </c>
      <c r="S944" s="142"/>
    </row>
    <row r="945" spans="1:20">
      <c r="A945" s="280">
        <f t="shared" si="725"/>
        <v>42947</v>
      </c>
      <c r="B945" s="167">
        <f t="shared" si="726"/>
        <v>18</v>
      </c>
      <c r="C945" s="144" t="s">
        <v>381</v>
      </c>
      <c r="D945" s="144" t="s">
        <v>879</v>
      </c>
      <c r="E945" s="142" t="s">
        <v>545</v>
      </c>
      <c r="F945" s="168">
        <v>84</v>
      </c>
      <c r="G945" s="142" t="s">
        <v>670</v>
      </c>
      <c r="H945" s="167">
        <f t="shared" si="653"/>
        <v>34</v>
      </c>
      <c r="I945" s="141">
        <v>18</v>
      </c>
      <c r="J945" s="183">
        <v>16</v>
      </c>
      <c r="K945" s="183">
        <v>2138</v>
      </c>
      <c r="L945" s="184">
        <v>29</v>
      </c>
      <c r="M945" s="185">
        <f>IF(J945=0,0,(K945)/J945)</f>
        <v>133.625</v>
      </c>
      <c r="N945" s="256">
        <f>IF(J945=0,0,(K945-L945)/J945)</f>
        <v>131.8125</v>
      </c>
      <c r="O945" s="183">
        <v>182</v>
      </c>
      <c r="P945" s="167">
        <f t="shared" ref="P945:R945" si="739">P944</f>
        <v>28</v>
      </c>
      <c r="Q945" s="167">
        <f t="shared" si="739"/>
        <v>2</v>
      </c>
      <c r="R945" s="167">
        <f t="shared" si="739"/>
        <v>58841</v>
      </c>
      <c r="S945" s="142"/>
    </row>
    <row r="946" spans="1:20">
      <c r="A946" s="280">
        <f t="shared" si="725"/>
        <v>42947</v>
      </c>
      <c r="B946" s="167">
        <f t="shared" si="726"/>
        <v>19</v>
      </c>
      <c r="C946" s="144" t="s">
        <v>383</v>
      </c>
      <c r="D946" s="144" t="s">
        <v>599</v>
      </c>
      <c r="E946" s="142" t="s">
        <v>545</v>
      </c>
      <c r="F946" s="148">
        <v>81</v>
      </c>
      <c r="G946" s="142" t="s">
        <v>670</v>
      </c>
      <c r="H946" s="167">
        <f t="shared" si="653"/>
        <v>34</v>
      </c>
      <c r="I946" s="141">
        <v>18</v>
      </c>
      <c r="J946" s="183">
        <v>16</v>
      </c>
      <c r="K946" s="183">
        <v>2123</v>
      </c>
      <c r="L946" s="184">
        <v>5</v>
      </c>
      <c r="M946" s="185">
        <f t="shared" ref="M946:M947" si="740">IF(J946=0,0,(K946)/J946)</f>
        <v>132.6875</v>
      </c>
      <c r="N946" s="256">
        <f t="shared" ref="N946:N955" si="741">IF(J946=0,0,(K946-L946)/J946)</f>
        <v>132.375</v>
      </c>
      <c r="O946" s="183">
        <v>239</v>
      </c>
      <c r="P946" s="167">
        <f t="shared" ref="P946:R946" si="742">P945</f>
        <v>28</v>
      </c>
      <c r="Q946" s="167">
        <f t="shared" si="742"/>
        <v>2</v>
      </c>
      <c r="R946" s="167">
        <f t="shared" si="742"/>
        <v>58841</v>
      </c>
      <c r="S946" s="142"/>
    </row>
    <row r="947" spans="1:20">
      <c r="A947" s="280">
        <f t="shared" si="725"/>
        <v>42947</v>
      </c>
      <c r="B947" s="167">
        <f t="shared" si="726"/>
        <v>20</v>
      </c>
      <c r="C947" s="144" t="s">
        <v>41</v>
      </c>
      <c r="D947" s="144" t="s">
        <v>41</v>
      </c>
      <c r="E947" s="142" t="s">
        <v>545</v>
      </c>
      <c r="F947" s="262">
        <v>79</v>
      </c>
      <c r="G947" s="149" t="s">
        <v>675</v>
      </c>
      <c r="H947" s="167">
        <f t="shared" si="653"/>
        <v>34</v>
      </c>
      <c r="I947" s="141">
        <v>34</v>
      </c>
      <c r="J947" s="183">
        <v>16</v>
      </c>
      <c r="K947" s="183">
        <v>2098</v>
      </c>
      <c r="L947" s="184">
        <v>31</v>
      </c>
      <c r="M947" s="185">
        <f t="shared" si="740"/>
        <v>131.125</v>
      </c>
      <c r="N947" s="256">
        <f t="shared" si="741"/>
        <v>129.1875</v>
      </c>
      <c r="O947" s="183">
        <v>14</v>
      </c>
      <c r="P947" s="167">
        <f t="shared" ref="P947:R947" si="743">P946</f>
        <v>28</v>
      </c>
      <c r="Q947" s="167">
        <f t="shared" si="743"/>
        <v>2</v>
      </c>
      <c r="R947" s="167">
        <f t="shared" si="743"/>
        <v>58841</v>
      </c>
      <c r="S947" s="142"/>
    </row>
    <row r="948" spans="1:20">
      <c r="A948" s="280">
        <f t="shared" si="725"/>
        <v>42947</v>
      </c>
      <c r="B948" s="167">
        <f t="shared" si="726"/>
        <v>21</v>
      </c>
      <c r="C948" s="263" t="s">
        <v>579</v>
      </c>
      <c r="D948" s="263" t="s">
        <v>574</v>
      </c>
      <c r="E948" s="142" t="s">
        <v>844</v>
      </c>
      <c r="F948" s="262">
        <v>76</v>
      </c>
      <c r="G948" s="142" t="s">
        <v>670</v>
      </c>
      <c r="H948" s="167">
        <f t="shared" si="653"/>
        <v>34</v>
      </c>
      <c r="I948" s="265">
        <v>17</v>
      </c>
      <c r="J948" s="183">
        <v>16</v>
      </c>
      <c r="K948" s="266">
        <v>2146</v>
      </c>
      <c r="L948" s="267">
        <v>14</v>
      </c>
      <c r="M948" s="268">
        <f>IF(J948=0,0,(K948)/J948)</f>
        <v>134.125</v>
      </c>
      <c r="N948" s="269">
        <f t="shared" si="741"/>
        <v>133.25</v>
      </c>
      <c r="O948" s="183">
        <v>313</v>
      </c>
      <c r="P948" s="167">
        <f t="shared" ref="P948:R948" si="744">P947</f>
        <v>28</v>
      </c>
      <c r="Q948" s="167">
        <f t="shared" si="744"/>
        <v>2</v>
      </c>
      <c r="R948" s="167">
        <f t="shared" si="744"/>
        <v>58841</v>
      </c>
      <c r="S948" s="142"/>
    </row>
    <row r="949" spans="1:20">
      <c r="A949" s="280">
        <f t="shared" si="725"/>
        <v>42947</v>
      </c>
      <c r="B949" s="167">
        <f t="shared" si="726"/>
        <v>22</v>
      </c>
      <c r="C949" s="263" t="s">
        <v>400</v>
      </c>
      <c r="D949" s="263" t="s">
        <v>601</v>
      </c>
      <c r="E949" s="142" t="s">
        <v>844</v>
      </c>
      <c r="F949" s="262">
        <v>72</v>
      </c>
      <c r="G949" s="142" t="s">
        <v>675</v>
      </c>
      <c r="H949" s="167">
        <f t="shared" si="653"/>
        <v>34</v>
      </c>
      <c r="I949" s="141">
        <v>30</v>
      </c>
      <c r="J949" s="183">
        <v>16</v>
      </c>
      <c r="K949" s="183">
        <v>2132</v>
      </c>
      <c r="L949" s="184">
        <v>28</v>
      </c>
      <c r="M949" s="268">
        <f>IF(J949=0,0,(K949)/J949)</f>
        <v>133.25</v>
      </c>
      <c r="N949" s="269">
        <f t="shared" si="741"/>
        <v>131.5</v>
      </c>
      <c r="O949" s="183">
        <v>117</v>
      </c>
      <c r="P949" s="167">
        <f t="shared" ref="P949:R949" si="745">P948</f>
        <v>28</v>
      </c>
      <c r="Q949" s="167">
        <f t="shared" si="745"/>
        <v>2</v>
      </c>
      <c r="R949" s="167">
        <f t="shared" si="745"/>
        <v>58841</v>
      </c>
      <c r="S949" s="142"/>
    </row>
    <row r="950" spans="1:20">
      <c r="A950" s="280">
        <f t="shared" si="725"/>
        <v>42947</v>
      </c>
      <c r="B950" s="167">
        <f t="shared" si="726"/>
        <v>23</v>
      </c>
      <c r="C950" s="263" t="s">
        <v>580</v>
      </c>
      <c r="D950" s="263" t="s">
        <v>573</v>
      </c>
      <c r="E950" s="142"/>
      <c r="F950" s="270">
        <v>72</v>
      </c>
      <c r="G950" s="264" t="s">
        <v>686</v>
      </c>
      <c r="H950" s="167">
        <f t="shared" si="653"/>
        <v>34</v>
      </c>
      <c r="I950" s="141">
        <v>6</v>
      </c>
      <c r="J950" s="183">
        <v>16</v>
      </c>
      <c r="K950" s="183">
        <v>2001</v>
      </c>
      <c r="L950" s="184">
        <v>0</v>
      </c>
      <c r="M950" s="185">
        <f t="shared" ref="M950" si="746">IF(J950=0,0,(K950)/J950)</f>
        <v>125.0625</v>
      </c>
      <c r="N950" s="256">
        <f t="shared" si="741"/>
        <v>125.0625</v>
      </c>
      <c r="O950" s="183">
        <v>21</v>
      </c>
      <c r="P950" s="167">
        <f t="shared" ref="P950:R950" si="747">P949</f>
        <v>28</v>
      </c>
      <c r="Q950" s="167">
        <f t="shared" si="747"/>
        <v>2</v>
      </c>
      <c r="R950" s="167">
        <f t="shared" si="747"/>
        <v>58841</v>
      </c>
      <c r="S950" s="142"/>
    </row>
    <row r="951" spans="1:20">
      <c r="A951" s="280">
        <f t="shared" si="725"/>
        <v>42947</v>
      </c>
      <c r="B951" s="167">
        <f t="shared" si="726"/>
        <v>24</v>
      </c>
      <c r="C951" s="263" t="s">
        <v>577</v>
      </c>
      <c r="D951" s="263" t="s">
        <v>577</v>
      </c>
      <c r="E951" s="142" t="s">
        <v>545</v>
      </c>
      <c r="F951" s="262">
        <v>67</v>
      </c>
      <c r="G951" s="142" t="s">
        <v>670</v>
      </c>
      <c r="H951" s="167">
        <f t="shared" si="653"/>
        <v>34</v>
      </c>
      <c r="I951" s="265">
        <v>6</v>
      </c>
      <c r="J951" s="183">
        <v>16</v>
      </c>
      <c r="K951" s="266">
        <v>2124</v>
      </c>
      <c r="L951" s="267">
        <v>0</v>
      </c>
      <c r="M951" s="268">
        <f>IF(J951=0,0,(K951)/J951)</f>
        <v>132.75</v>
      </c>
      <c r="N951" s="269">
        <f t="shared" si="741"/>
        <v>132.75</v>
      </c>
      <c r="O951" s="183">
        <v>436</v>
      </c>
      <c r="P951" s="167">
        <f t="shared" ref="P951:R951" si="748">P950</f>
        <v>28</v>
      </c>
      <c r="Q951" s="167">
        <f t="shared" si="748"/>
        <v>2</v>
      </c>
      <c r="R951" s="167">
        <f t="shared" si="748"/>
        <v>58841</v>
      </c>
      <c r="S951" s="142"/>
    </row>
    <row r="952" spans="1:20">
      <c r="A952" s="280">
        <f t="shared" si="725"/>
        <v>42947</v>
      </c>
      <c r="B952" s="167">
        <f t="shared" si="726"/>
        <v>25</v>
      </c>
      <c r="C952" s="152" t="s">
        <v>880</v>
      </c>
      <c r="D952" s="154" t="s">
        <v>880</v>
      </c>
      <c r="E952" s="150"/>
      <c r="F952" s="262">
        <v>64</v>
      </c>
      <c r="G952" s="142" t="s">
        <v>687</v>
      </c>
      <c r="H952" s="167">
        <f t="shared" si="653"/>
        <v>34</v>
      </c>
      <c r="I952" s="265">
        <v>1</v>
      </c>
      <c r="J952" s="183">
        <v>16</v>
      </c>
      <c r="K952" s="266">
        <v>1321</v>
      </c>
      <c r="L952" s="267">
        <v>0</v>
      </c>
      <c r="M952" s="268">
        <f>IF(J952=0,0,(K952)/J952)</f>
        <v>82.5625</v>
      </c>
      <c r="N952" s="269">
        <f t="shared" ref="N952" si="749">IF(J952=0,0,(K952-L952)/J952)</f>
        <v>82.5625</v>
      </c>
      <c r="O952" s="183">
        <v>102</v>
      </c>
      <c r="P952" s="167">
        <f t="shared" ref="P952:R952" si="750">P951</f>
        <v>28</v>
      </c>
      <c r="Q952" s="167">
        <f t="shared" si="750"/>
        <v>2</v>
      </c>
      <c r="R952" s="167">
        <f t="shared" si="750"/>
        <v>58841</v>
      </c>
      <c r="S952" s="142"/>
    </row>
    <row r="953" spans="1:20">
      <c r="A953" s="280">
        <f t="shared" si="725"/>
        <v>42947</v>
      </c>
      <c r="B953" s="167">
        <f t="shared" si="726"/>
        <v>26</v>
      </c>
      <c r="C953" s="142" t="s">
        <v>847</v>
      </c>
      <c r="D953" s="142" t="s">
        <v>846</v>
      </c>
      <c r="E953" s="142" t="s">
        <v>545</v>
      </c>
      <c r="F953" s="168">
        <v>60</v>
      </c>
      <c r="G953" s="142" t="s">
        <v>670</v>
      </c>
      <c r="H953" s="167">
        <f t="shared" si="653"/>
        <v>34</v>
      </c>
      <c r="I953" s="141">
        <v>31</v>
      </c>
      <c r="J953" s="183">
        <v>16</v>
      </c>
      <c r="K953" s="183">
        <v>2160</v>
      </c>
      <c r="L953" s="184">
        <v>71</v>
      </c>
      <c r="M953" s="185">
        <f>IF(J953=0,0,(K953)/J953)</f>
        <v>135</v>
      </c>
      <c r="N953" s="256">
        <f t="shared" si="741"/>
        <v>130.5625</v>
      </c>
      <c r="O953" s="183">
        <v>199</v>
      </c>
      <c r="P953" s="167">
        <f t="shared" ref="P953:R953" si="751">P952</f>
        <v>28</v>
      </c>
      <c r="Q953" s="167">
        <f t="shared" si="751"/>
        <v>2</v>
      </c>
      <c r="R953" s="167">
        <f t="shared" si="751"/>
        <v>58841</v>
      </c>
      <c r="S953" s="142"/>
    </row>
    <row r="954" spans="1:20">
      <c r="A954" s="280">
        <f t="shared" si="725"/>
        <v>42947</v>
      </c>
      <c r="B954" s="167">
        <f t="shared" si="726"/>
        <v>27</v>
      </c>
      <c r="C954" s="150" t="s">
        <v>881</v>
      </c>
      <c r="D954" s="150" t="s">
        <v>882</v>
      </c>
      <c r="E954" s="150" t="s">
        <v>545</v>
      </c>
      <c r="F954" s="262">
        <v>52</v>
      </c>
      <c r="G954" s="142" t="s">
        <v>883</v>
      </c>
      <c r="H954" s="167">
        <f t="shared" si="653"/>
        <v>34</v>
      </c>
      <c r="I954" s="141">
        <v>1</v>
      </c>
      <c r="J954" s="183">
        <v>16</v>
      </c>
      <c r="K954" s="183">
        <v>2110</v>
      </c>
      <c r="L954" s="184">
        <v>0</v>
      </c>
      <c r="M954" s="185">
        <f>IF(J954=0,0,(K954)/J954)</f>
        <v>131.875</v>
      </c>
      <c r="N954" s="256">
        <f t="shared" ref="N954" si="752">IF(J954=0,0,(K954-L954)/J954)</f>
        <v>131.875</v>
      </c>
      <c r="O954" s="183">
        <v>37</v>
      </c>
      <c r="P954" s="167">
        <f t="shared" ref="P954:R954" si="753">P953</f>
        <v>28</v>
      </c>
      <c r="Q954" s="167">
        <f t="shared" si="753"/>
        <v>2</v>
      </c>
      <c r="R954" s="167">
        <f t="shared" si="753"/>
        <v>58841</v>
      </c>
      <c r="S954" s="142"/>
    </row>
    <row r="955" spans="1:20" ht="17.25" thickBot="1">
      <c r="A955" s="283">
        <f t="shared" si="725"/>
        <v>42947</v>
      </c>
      <c r="B955" s="171">
        <f t="shared" si="726"/>
        <v>28</v>
      </c>
      <c r="C955" s="162" t="s">
        <v>604</v>
      </c>
      <c r="D955" s="162" t="s">
        <v>884</v>
      </c>
      <c r="E955" s="162" t="s">
        <v>844</v>
      </c>
      <c r="F955" s="181">
        <v>45</v>
      </c>
      <c r="G955" s="274" t="s">
        <v>875</v>
      </c>
      <c r="H955" s="171">
        <f t="shared" si="653"/>
        <v>34</v>
      </c>
      <c r="I955" s="157">
        <v>32</v>
      </c>
      <c r="J955" s="189">
        <v>16</v>
      </c>
      <c r="K955" s="189">
        <v>2096</v>
      </c>
      <c r="L955" s="190">
        <v>52</v>
      </c>
      <c r="M955" s="191">
        <f t="shared" ref="M955:M958" si="754">IF(J955=0,0,(K955)/J955)</f>
        <v>131</v>
      </c>
      <c r="N955" s="275">
        <f t="shared" si="741"/>
        <v>127.75</v>
      </c>
      <c r="O955" s="189">
        <v>102</v>
      </c>
      <c r="P955" s="171">
        <f t="shared" ref="P955:R955" si="755">P954</f>
        <v>28</v>
      </c>
      <c r="Q955" s="171">
        <f t="shared" si="755"/>
        <v>2</v>
      </c>
      <c r="R955" s="171">
        <f t="shared" si="755"/>
        <v>58841</v>
      </c>
      <c r="S955" s="162"/>
    </row>
    <row r="956" spans="1:20" ht="17.25" thickTop="1">
      <c r="A956" s="284">
        <f>A955+7</f>
        <v>42954</v>
      </c>
      <c r="B956" s="285">
        <v>1</v>
      </c>
      <c r="C956" s="66" t="s">
        <v>29</v>
      </c>
      <c r="D956" s="66" t="s">
        <v>548</v>
      </c>
      <c r="E956" s="66" t="s">
        <v>821</v>
      </c>
      <c r="F956" s="173">
        <v>126</v>
      </c>
      <c r="G956" s="66" t="s">
        <v>693</v>
      </c>
      <c r="H956" s="285">
        <f>H955+1</f>
        <v>35</v>
      </c>
      <c r="I956" s="65">
        <v>34</v>
      </c>
      <c r="J956" s="192">
        <v>16</v>
      </c>
      <c r="K956" s="192">
        <v>2160</v>
      </c>
      <c r="L956" s="193">
        <v>54</v>
      </c>
      <c r="M956" s="194">
        <f t="shared" si="754"/>
        <v>135</v>
      </c>
      <c r="N956" s="242">
        <f>IF(J956=0,0,(K956-L956)/J956)</f>
        <v>131.625</v>
      </c>
      <c r="O956" s="192">
        <v>549</v>
      </c>
      <c r="P956" s="285">
        <f>COUNTA(C956:C985)</f>
        <v>30</v>
      </c>
      <c r="Q956" s="285">
        <v>2</v>
      </c>
      <c r="R956" s="285">
        <f>SUM(K956:K985)</f>
        <v>62880</v>
      </c>
      <c r="S956" s="208">
        <f>SUM(L956:L985)</f>
        <v>1081</v>
      </c>
      <c r="T956" s="232"/>
    </row>
    <row r="957" spans="1:20">
      <c r="A957" s="284">
        <f t="shared" ref="A957:A1017" si="756">A956</f>
        <v>42954</v>
      </c>
      <c r="B957" s="285">
        <f t="shared" ref="B957:B1017" si="757">B956+1</f>
        <v>2</v>
      </c>
      <c r="C957" s="125" t="s">
        <v>402</v>
      </c>
      <c r="D957" s="125" t="s">
        <v>551</v>
      </c>
      <c r="E957" s="66" t="s">
        <v>545</v>
      </c>
      <c r="F957" s="173">
        <v>111</v>
      </c>
      <c r="G957" s="109" t="s">
        <v>670</v>
      </c>
      <c r="H957" s="285">
        <f t="shared" si="653"/>
        <v>35</v>
      </c>
      <c r="I957" s="65">
        <v>24</v>
      </c>
      <c r="J957" s="192">
        <v>16</v>
      </c>
      <c r="K957" s="192">
        <v>2131</v>
      </c>
      <c r="L957" s="193">
        <v>15</v>
      </c>
      <c r="M957" s="194">
        <f t="shared" si="754"/>
        <v>133.1875</v>
      </c>
      <c r="N957" s="242">
        <f t="shared" ref="N957" si="758">IF(J957=0,0,(K957-L957)/J957)</f>
        <v>132.25</v>
      </c>
      <c r="O957" s="192">
        <v>359</v>
      </c>
      <c r="P957" s="285">
        <f t="shared" ref="P957:R957" si="759">P956</f>
        <v>30</v>
      </c>
      <c r="Q957" s="285">
        <f t="shared" si="759"/>
        <v>2</v>
      </c>
      <c r="R957" s="285">
        <f t="shared" si="759"/>
        <v>62880</v>
      </c>
      <c r="S957" s="66" t="s">
        <v>850</v>
      </c>
    </row>
    <row r="958" spans="1:20">
      <c r="A958" s="284">
        <f t="shared" si="756"/>
        <v>42954</v>
      </c>
      <c r="B958" s="285">
        <f t="shared" si="757"/>
        <v>3</v>
      </c>
      <c r="C958" s="66" t="s">
        <v>885</v>
      </c>
      <c r="D958" s="66" t="s">
        <v>886</v>
      </c>
      <c r="E958" s="66" t="s">
        <v>545</v>
      </c>
      <c r="F958" s="101">
        <v>105</v>
      </c>
      <c r="G958" s="66" t="s">
        <v>670</v>
      </c>
      <c r="H958" s="285">
        <f t="shared" si="653"/>
        <v>35</v>
      </c>
      <c r="I958" s="65">
        <v>7</v>
      </c>
      <c r="J958" s="192">
        <v>16</v>
      </c>
      <c r="K958" s="192">
        <v>2143</v>
      </c>
      <c r="L958" s="193">
        <v>28</v>
      </c>
      <c r="M958" s="194">
        <f t="shared" si="754"/>
        <v>133.9375</v>
      </c>
      <c r="N958" s="242">
        <f>IF(J958=0,0,(K958-L958)/J958)</f>
        <v>132.1875</v>
      </c>
      <c r="O958" s="192">
        <v>106</v>
      </c>
      <c r="P958" s="285">
        <f t="shared" ref="P958:R958" si="760">P957</f>
        <v>30</v>
      </c>
      <c r="Q958" s="285">
        <f t="shared" si="760"/>
        <v>2</v>
      </c>
      <c r="R958" s="285">
        <f t="shared" si="760"/>
        <v>62880</v>
      </c>
      <c r="S958" s="194">
        <f>AVERAGE(M956:M985)</f>
        <v>133.19741161616165</v>
      </c>
      <c r="T958" s="232"/>
    </row>
    <row r="959" spans="1:20">
      <c r="A959" s="284">
        <f t="shared" si="756"/>
        <v>42954</v>
      </c>
      <c r="B959" s="285">
        <f t="shared" si="757"/>
        <v>4</v>
      </c>
      <c r="C959" s="98" t="s">
        <v>830</v>
      </c>
      <c r="D959" s="98" t="s">
        <v>587</v>
      </c>
      <c r="E959" s="98"/>
      <c r="F959" s="101">
        <v>105</v>
      </c>
      <c r="G959" s="66" t="s">
        <v>670</v>
      </c>
      <c r="H959" s="285">
        <f t="shared" si="653"/>
        <v>35</v>
      </c>
      <c r="I959" s="65">
        <v>13</v>
      </c>
      <c r="J959" s="192">
        <v>16</v>
      </c>
      <c r="K959" s="192">
        <v>2160</v>
      </c>
      <c r="L959" s="193">
        <v>49</v>
      </c>
      <c r="M959" s="194">
        <f>IF(J959=0,0,(K959)/J959)</f>
        <v>135</v>
      </c>
      <c r="N959" s="242">
        <f>IF(J959=0,0,(K959-L959)/J959)</f>
        <v>131.9375</v>
      </c>
      <c r="O959" s="192">
        <v>75</v>
      </c>
      <c r="P959" s="285">
        <f t="shared" ref="P959:R959" si="761">P958</f>
        <v>30</v>
      </c>
      <c r="Q959" s="285">
        <f t="shared" si="761"/>
        <v>2</v>
      </c>
      <c r="R959" s="285">
        <f t="shared" si="761"/>
        <v>62880</v>
      </c>
      <c r="S959" s="66" t="s">
        <v>887</v>
      </c>
    </row>
    <row r="960" spans="1:20">
      <c r="A960" s="284">
        <f t="shared" si="756"/>
        <v>42954</v>
      </c>
      <c r="B960" s="285">
        <f t="shared" si="757"/>
        <v>5</v>
      </c>
      <c r="C960" s="66" t="s">
        <v>360</v>
      </c>
      <c r="D960" s="66" t="s">
        <v>869</v>
      </c>
      <c r="E960" s="66" t="s">
        <v>545</v>
      </c>
      <c r="F960" s="173">
        <v>103</v>
      </c>
      <c r="G960" s="66" t="s">
        <v>670</v>
      </c>
      <c r="H960" s="285">
        <f t="shared" si="653"/>
        <v>35</v>
      </c>
      <c r="I960" s="65">
        <v>24</v>
      </c>
      <c r="J960" s="192">
        <v>16</v>
      </c>
      <c r="K960" s="192">
        <v>2126</v>
      </c>
      <c r="L960" s="193">
        <v>27</v>
      </c>
      <c r="M960" s="194">
        <f t="shared" ref="M960:M963" si="762">IF(J960=0,0,(K960)/J960)</f>
        <v>132.875</v>
      </c>
      <c r="N960" s="242">
        <f t="shared" ref="N960:N963" si="763">IF(J960=0,0,(K960-L960)/J960)</f>
        <v>131.1875</v>
      </c>
      <c r="O960" s="192">
        <v>361</v>
      </c>
      <c r="P960" s="285">
        <f t="shared" ref="P960:R960" si="764">P959</f>
        <v>30</v>
      </c>
      <c r="Q960" s="285">
        <f t="shared" si="764"/>
        <v>2</v>
      </c>
      <c r="R960" s="285">
        <f t="shared" si="764"/>
        <v>62880</v>
      </c>
      <c r="S960" s="194">
        <f>AVERAGE(F956:F985)</f>
        <v>86.033333333333331</v>
      </c>
    </row>
    <row r="961" spans="1:19">
      <c r="A961" s="284">
        <f t="shared" si="756"/>
        <v>42954</v>
      </c>
      <c r="B961" s="285">
        <f t="shared" si="757"/>
        <v>6</v>
      </c>
      <c r="C961" s="98" t="s">
        <v>358</v>
      </c>
      <c r="D961" s="98" t="s">
        <v>556</v>
      </c>
      <c r="E961" s="98" t="s">
        <v>545</v>
      </c>
      <c r="F961" s="101">
        <v>99</v>
      </c>
      <c r="G961" s="66" t="s">
        <v>679</v>
      </c>
      <c r="H961" s="285">
        <f t="shared" si="653"/>
        <v>35</v>
      </c>
      <c r="I961" s="65">
        <v>25</v>
      </c>
      <c r="J961" s="192">
        <v>16</v>
      </c>
      <c r="K961" s="192">
        <v>2129</v>
      </c>
      <c r="L961" s="193">
        <v>12</v>
      </c>
      <c r="M961" s="194">
        <f t="shared" si="762"/>
        <v>133.0625</v>
      </c>
      <c r="N961" s="242">
        <f t="shared" si="763"/>
        <v>132.3125</v>
      </c>
      <c r="O961" s="192">
        <v>35</v>
      </c>
      <c r="P961" s="285">
        <f t="shared" ref="P961:R961" si="765">P960</f>
        <v>30</v>
      </c>
      <c r="Q961" s="285">
        <f t="shared" si="765"/>
        <v>2</v>
      </c>
      <c r="R961" s="285">
        <f t="shared" si="765"/>
        <v>62880</v>
      </c>
      <c r="S961" s="66" t="s">
        <v>888</v>
      </c>
    </row>
    <row r="962" spans="1:19">
      <c r="A962" s="284">
        <f t="shared" si="756"/>
        <v>42954</v>
      </c>
      <c r="B962" s="285">
        <f t="shared" si="757"/>
        <v>7</v>
      </c>
      <c r="C962" s="66" t="s">
        <v>534</v>
      </c>
      <c r="D962" s="66" t="s">
        <v>558</v>
      </c>
      <c r="E962" s="66" t="s">
        <v>545</v>
      </c>
      <c r="F962" s="173">
        <v>98</v>
      </c>
      <c r="G962" s="66" t="s">
        <v>670</v>
      </c>
      <c r="H962" s="285">
        <f t="shared" si="653"/>
        <v>35</v>
      </c>
      <c r="I962" s="65">
        <v>8</v>
      </c>
      <c r="J962" s="192">
        <v>16</v>
      </c>
      <c r="K962" s="192">
        <v>2160</v>
      </c>
      <c r="L962" s="193">
        <v>93</v>
      </c>
      <c r="M962" s="194">
        <f t="shared" si="762"/>
        <v>135</v>
      </c>
      <c r="N962" s="242">
        <f t="shared" si="763"/>
        <v>129.1875</v>
      </c>
      <c r="O962" s="192">
        <v>461</v>
      </c>
      <c r="P962" s="285">
        <f t="shared" ref="P962:R962" si="766">P961</f>
        <v>30</v>
      </c>
      <c r="Q962" s="285">
        <f t="shared" si="766"/>
        <v>2</v>
      </c>
      <c r="R962" s="285">
        <f t="shared" si="766"/>
        <v>62880</v>
      </c>
      <c r="S962" s="194">
        <f>S958*P956*16</f>
        <v>63934.757575757591</v>
      </c>
    </row>
    <row r="963" spans="1:19">
      <c r="A963" s="284">
        <f t="shared" si="756"/>
        <v>42954</v>
      </c>
      <c r="B963" s="285">
        <f t="shared" si="757"/>
        <v>8</v>
      </c>
      <c r="C963" s="98" t="s">
        <v>607</v>
      </c>
      <c r="D963" s="98" t="s">
        <v>605</v>
      </c>
      <c r="E963" s="98" t="s">
        <v>545</v>
      </c>
      <c r="F963" s="101">
        <v>94</v>
      </c>
      <c r="G963" s="66" t="s">
        <v>679</v>
      </c>
      <c r="H963" s="285">
        <f t="shared" si="653"/>
        <v>35</v>
      </c>
      <c r="I963" s="65">
        <v>17</v>
      </c>
      <c r="J963" s="192">
        <v>16</v>
      </c>
      <c r="K963" s="192">
        <v>2160</v>
      </c>
      <c r="L963" s="193">
        <v>82</v>
      </c>
      <c r="M963" s="194">
        <f t="shared" si="762"/>
        <v>135</v>
      </c>
      <c r="N963" s="242">
        <f t="shared" si="763"/>
        <v>129.875</v>
      </c>
      <c r="O963" s="192">
        <v>97</v>
      </c>
      <c r="P963" s="285">
        <f t="shared" ref="P963:R963" si="767">P962</f>
        <v>30</v>
      </c>
      <c r="Q963" s="285">
        <f t="shared" si="767"/>
        <v>2</v>
      </c>
      <c r="R963" s="285">
        <f t="shared" si="767"/>
        <v>62880</v>
      </c>
      <c r="S963" s="66" t="s">
        <v>855</v>
      </c>
    </row>
    <row r="964" spans="1:19">
      <c r="A964" s="284">
        <f t="shared" si="756"/>
        <v>42954</v>
      </c>
      <c r="B964" s="285">
        <f t="shared" si="757"/>
        <v>9</v>
      </c>
      <c r="C964" s="66" t="s">
        <v>606</v>
      </c>
      <c r="D964" s="66" t="s">
        <v>820</v>
      </c>
      <c r="E964" s="66" t="s">
        <v>821</v>
      </c>
      <c r="F964" s="101">
        <v>93</v>
      </c>
      <c r="G964" s="66" t="s">
        <v>670</v>
      </c>
      <c r="H964" s="285">
        <f t="shared" si="653"/>
        <v>35</v>
      </c>
      <c r="I964" s="65">
        <v>10</v>
      </c>
      <c r="J964" s="192">
        <v>16</v>
      </c>
      <c r="K964" s="192">
        <v>2123</v>
      </c>
      <c r="L964" s="193">
        <v>71</v>
      </c>
      <c r="M964" s="194">
        <f>IF(J964=0,0,(K964)/J964)</f>
        <v>132.6875</v>
      </c>
      <c r="N964" s="242">
        <f>IF(J964=0,0,(K964-L964)/J964)</f>
        <v>128.25</v>
      </c>
      <c r="O964" s="192">
        <v>260</v>
      </c>
      <c r="P964" s="285">
        <f t="shared" ref="P964:R964" si="768">P963</f>
        <v>30</v>
      </c>
      <c r="Q964" s="285">
        <f t="shared" si="768"/>
        <v>2</v>
      </c>
      <c r="R964" s="285">
        <f t="shared" si="768"/>
        <v>62880</v>
      </c>
      <c r="S964" s="194">
        <f>AVERAGE(I956:I985)</f>
        <v>17.600000000000001</v>
      </c>
    </row>
    <row r="965" spans="1:19">
      <c r="A965" s="284">
        <f t="shared" si="756"/>
        <v>42954</v>
      </c>
      <c r="B965" s="285">
        <f t="shared" si="757"/>
        <v>10</v>
      </c>
      <c r="C965" s="66" t="s">
        <v>858</v>
      </c>
      <c r="D965" s="66" t="s">
        <v>889</v>
      </c>
      <c r="E965" s="66" t="s">
        <v>545</v>
      </c>
      <c r="F965" s="101">
        <v>92</v>
      </c>
      <c r="G965" s="66" t="s">
        <v>693</v>
      </c>
      <c r="H965" s="285">
        <f t="shared" ref="H965:H985" si="769">H964</f>
        <v>35</v>
      </c>
      <c r="I965" s="65">
        <v>7</v>
      </c>
      <c r="J965" s="192">
        <v>16</v>
      </c>
      <c r="K965" s="192">
        <v>2118</v>
      </c>
      <c r="L965" s="193">
        <v>27</v>
      </c>
      <c r="M965" s="194">
        <f t="shared" ref="M965" si="770">IF(J965=0,0,(K965)/J965)</f>
        <v>132.375</v>
      </c>
      <c r="N965" s="242">
        <f t="shared" ref="N965" si="771">IF(J965=0,0,(K965-L965)/J965)</f>
        <v>130.6875</v>
      </c>
      <c r="O965" s="192">
        <v>370</v>
      </c>
      <c r="P965" s="285">
        <f t="shared" ref="P965:R965" si="772">P964</f>
        <v>30</v>
      </c>
      <c r="Q965" s="285">
        <f t="shared" si="772"/>
        <v>2</v>
      </c>
      <c r="R965" s="285">
        <f t="shared" si="772"/>
        <v>62880</v>
      </c>
      <c r="S965" s="66"/>
    </row>
    <row r="966" spans="1:19">
      <c r="A966" s="284">
        <f t="shared" si="756"/>
        <v>42954</v>
      </c>
      <c r="B966" s="285">
        <f t="shared" si="757"/>
        <v>11</v>
      </c>
      <c r="C966" s="66" t="s">
        <v>856</v>
      </c>
      <c r="D966" s="66" t="s">
        <v>857</v>
      </c>
      <c r="E966" s="66" t="s">
        <v>545</v>
      </c>
      <c r="F966" s="101">
        <v>91</v>
      </c>
      <c r="G966" s="66" t="s">
        <v>693</v>
      </c>
      <c r="H966" s="285">
        <f t="shared" si="769"/>
        <v>35</v>
      </c>
      <c r="I966" s="65">
        <v>10</v>
      </c>
      <c r="J966" s="192">
        <v>16</v>
      </c>
      <c r="K966" s="192">
        <v>2098</v>
      </c>
      <c r="L966" s="193">
        <v>14</v>
      </c>
      <c r="M966" s="194">
        <f>IF(J966=0,0,(K966)/J966)</f>
        <v>131.125</v>
      </c>
      <c r="N966" s="242">
        <f>IF(J966=0,0,(K966-L966)/J966)</f>
        <v>130.25</v>
      </c>
      <c r="O966" s="192">
        <v>17</v>
      </c>
      <c r="P966" s="285">
        <f t="shared" ref="P966:R966" si="773">P965</f>
        <v>30</v>
      </c>
      <c r="Q966" s="285">
        <f t="shared" si="773"/>
        <v>2</v>
      </c>
      <c r="R966" s="285">
        <f t="shared" si="773"/>
        <v>62880</v>
      </c>
      <c r="S966" s="66"/>
    </row>
    <row r="967" spans="1:19">
      <c r="A967" s="284">
        <f t="shared" si="756"/>
        <v>42954</v>
      </c>
      <c r="B967" s="285">
        <f t="shared" si="757"/>
        <v>12</v>
      </c>
      <c r="C967" s="66" t="s">
        <v>595</v>
      </c>
      <c r="D967" s="66" t="s">
        <v>589</v>
      </c>
      <c r="E967" s="66" t="s">
        <v>837</v>
      </c>
      <c r="F967" s="101">
        <v>91</v>
      </c>
      <c r="G967" s="66" t="s">
        <v>670</v>
      </c>
      <c r="H967" s="285">
        <f t="shared" si="769"/>
        <v>35</v>
      </c>
      <c r="I967" s="65">
        <v>7</v>
      </c>
      <c r="J967" s="192">
        <v>16</v>
      </c>
      <c r="K967" s="192">
        <v>2150</v>
      </c>
      <c r="L967" s="193">
        <v>25</v>
      </c>
      <c r="M967" s="194">
        <f t="shared" ref="M967:M972" si="774">IF(J967=0,0,(K967)/J967)</f>
        <v>134.375</v>
      </c>
      <c r="N967" s="242">
        <f t="shared" ref="N967:N971" si="775">IF(J967=0,0,(K967-L967)/J967)</f>
        <v>132.8125</v>
      </c>
      <c r="O967" s="192">
        <v>356</v>
      </c>
      <c r="P967" s="285">
        <f t="shared" ref="P967:R967" si="776">P966</f>
        <v>30</v>
      </c>
      <c r="Q967" s="285">
        <f t="shared" si="776"/>
        <v>2</v>
      </c>
      <c r="R967" s="285">
        <f t="shared" si="776"/>
        <v>62880</v>
      </c>
      <c r="S967" s="194"/>
    </row>
    <row r="968" spans="1:19">
      <c r="A968" s="284">
        <f t="shared" si="756"/>
        <v>42954</v>
      </c>
      <c r="B968" s="285">
        <f t="shared" si="757"/>
        <v>13</v>
      </c>
      <c r="C968" s="66" t="s">
        <v>860</v>
      </c>
      <c r="D968" s="66" t="s">
        <v>562</v>
      </c>
      <c r="E968" s="66"/>
      <c r="F968" s="277">
        <v>91</v>
      </c>
      <c r="G968" s="66" t="s">
        <v>675</v>
      </c>
      <c r="H968" s="285">
        <f t="shared" si="769"/>
        <v>35</v>
      </c>
      <c r="I968" s="65">
        <v>34</v>
      </c>
      <c r="J968" s="192">
        <v>16</v>
      </c>
      <c r="K968" s="192">
        <v>2138</v>
      </c>
      <c r="L968" s="193">
        <v>34</v>
      </c>
      <c r="M968" s="194">
        <f t="shared" si="774"/>
        <v>133.625</v>
      </c>
      <c r="N968" s="242">
        <f t="shared" si="775"/>
        <v>131.5</v>
      </c>
      <c r="O968" s="192">
        <v>74</v>
      </c>
      <c r="P968" s="285">
        <f t="shared" ref="P968:R968" si="777">P967</f>
        <v>30</v>
      </c>
      <c r="Q968" s="285">
        <f t="shared" si="777"/>
        <v>2</v>
      </c>
      <c r="R968" s="285">
        <f t="shared" si="777"/>
        <v>62880</v>
      </c>
      <c r="S968" s="66"/>
    </row>
    <row r="969" spans="1:19">
      <c r="A969" s="284">
        <f t="shared" si="756"/>
        <v>42954</v>
      </c>
      <c r="B969" s="285">
        <f t="shared" si="757"/>
        <v>14</v>
      </c>
      <c r="C969" s="66" t="s">
        <v>36</v>
      </c>
      <c r="D969" s="66" t="s">
        <v>816</v>
      </c>
      <c r="E969" s="66" t="s">
        <v>890</v>
      </c>
      <c r="F969" s="173">
        <v>91</v>
      </c>
      <c r="G969" s="66" t="s">
        <v>693</v>
      </c>
      <c r="H969" s="285">
        <f t="shared" si="769"/>
        <v>35</v>
      </c>
      <c r="I969" s="65">
        <v>34</v>
      </c>
      <c r="J969" s="192">
        <v>16</v>
      </c>
      <c r="K969" s="192">
        <v>2140</v>
      </c>
      <c r="L969" s="193">
        <v>130</v>
      </c>
      <c r="M969" s="194">
        <f t="shared" si="774"/>
        <v>133.75</v>
      </c>
      <c r="N969" s="242">
        <f t="shared" si="775"/>
        <v>125.625</v>
      </c>
      <c r="O969" s="192">
        <v>294</v>
      </c>
      <c r="P969" s="285">
        <f t="shared" ref="P969:R969" si="778">P968</f>
        <v>30</v>
      </c>
      <c r="Q969" s="285">
        <f t="shared" si="778"/>
        <v>2</v>
      </c>
      <c r="R969" s="285">
        <f t="shared" si="778"/>
        <v>62880</v>
      </c>
      <c r="S969" s="65"/>
    </row>
    <row r="970" spans="1:19">
      <c r="A970" s="284">
        <f t="shared" si="756"/>
        <v>42954</v>
      </c>
      <c r="B970" s="285">
        <f t="shared" si="757"/>
        <v>15</v>
      </c>
      <c r="C970" s="174" t="s">
        <v>31</v>
      </c>
      <c r="D970" s="98" t="s">
        <v>566</v>
      </c>
      <c r="E970" s="98" t="s">
        <v>545</v>
      </c>
      <c r="F970" s="173">
        <v>89</v>
      </c>
      <c r="G970" s="66" t="s">
        <v>693</v>
      </c>
      <c r="H970" s="285">
        <f t="shared" si="769"/>
        <v>35</v>
      </c>
      <c r="I970" s="65">
        <v>32</v>
      </c>
      <c r="J970" s="192">
        <v>15</v>
      </c>
      <c r="K970" s="192">
        <v>2005</v>
      </c>
      <c r="L970" s="193">
        <v>13</v>
      </c>
      <c r="M970" s="194">
        <f t="shared" si="774"/>
        <v>133.66666666666666</v>
      </c>
      <c r="N970" s="242">
        <f t="shared" si="775"/>
        <v>132.80000000000001</v>
      </c>
      <c r="O970" s="192">
        <v>181</v>
      </c>
      <c r="P970" s="285">
        <f t="shared" ref="P970:R970" si="779">P969</f>
        <v>30</v>
      </c>
      <c r="Q970" s="285">
        <f t="shared" si="779"/>
        <v>2</v>
      </c>
      <c r="R970" s="285">
        <f t="shared" si="779"/>
        <v>62880</v>
      </c>
      <c r="S970" s="66"/>
    </row>
    <row r="971" spans="1:19">
      <c r="A971" s="284">
        <f t="shared" si="756"/>
        <v>42954</v>
      </c>
      <c r="B971" s="285">
        <f t="shared" si="757"/>
        <v>16</v>
      </c>
      <c r="C971" s="98" t="s">
        <v>841</v>
      </c>
      <c r="D971" s="98" t="s">
        <v>876</v>
      </c>
      <c r="E971" s="98" t="s">
        <v>545</v>
      </c>
      <c r="F971" s="101">
        <v>89</v>
      </c>
      <c r="G971" s="66" t="s">
        <v>693</v>
      </c>
      <c r="H971" s="285">
        <f t="shared" si="769"/>
        <v>35</v>
      </c>
      <c r="I971" s="65">
        <v>16</v>
      </c>
      <c r="J971" s="192">
        <v>16</v>
      </c>
      <c r="K971" s="192">
        <v>2160</v>
      </c>
      <c r="L971" s="193">
        <v>15</v>
      </c>
      <c r="M971" s="194">
        <f t="shared" si="774"/>
        <v>135</v>
      </c>
      <c r="N971" s="242">
        <f t="shared" si="775"/>
        <v>134.0625</v>
      </c>
      <c r="O971" s="192">
        <v>201</v>
      </c>
      <c r="P971" s="285">
        <f t="shared" ref="P971:R971" si="780">P970</f>
        <v>30</v>
      </c>
      <c r="Q971" s="285">
        <f t="shared" si="780"/>
        <v>2</v>
      </c>
      <c r="R971" s="285">
        <f t="shared" si="780"/>
        <v>62880</v>
      </c>
      <c r="S971" s="66"/>
    </row>
    <row r="972" spans="1:19">
      <c r="A972" s="284">
        <f t="shared" si="756"/>
        <v>42954</v>
      </c>
      <c r="B972" s="285">
        <f t="shared" si="757"/>
        <v>17</v>
      </c>
      <c r="C972" s="98" t="s">
        <v>515</v>
      </c>
      <c r="D972" s="98" t="s">
        <v>598</v>
      </c>
      <c r="E972" s="98"/>
      <c r="F972" s="277">
        <v>86</v>
      </c>
      <c r="G972" s="66" t="s">
        <v>693</v>
      </c>
      <c r="H972" s="285">
        <f t="shared" si="769"/>
        <v>35</v>
      </c>
      <c r="I972" s="65">
        <v>5</v>
      </c>
      <c r="J972" s="192">
        <v>16</v>
      </c>
      <c r="K972" s="192">
        <v>2148</v>
      </c>
      <c r="L972" s="193">
        <v>125</v>
      </c>
      <c r="M972" s="194">
        <f t="shared" si="774"/>
        <v>134.25</v>
      </c>
      <c r="N972" s="242">
        <f>IF(J972=0,0,(K972-L972)/J972)</f>
        <v>126.4375</v>
      </c>
      <c r="O972" s="192">
        <v>979</v>
      </c>
      <c r="P972" s="285">
        <f t="shared" ref="P972:R972" si="781">P971</f>
        <v>30</v>
      </c>
      <c r="Q972" s="285">
        <f t="shared" si="781"/>
        <v>2</v>
      </c>
      <c r="R972" s="285">
        <f t="shared" si="781"/>
        <v>62880</v>
      </c>
      <c r="S972" s="66"/>
    </row>
    <row r="973" spans="1:19">
      <c r="A973" s="284">
        <f t="shared" si="756"/>
        <v>42954</v>
      </c>
      <c r="B973" s="285">
        <f t="shared" si="757"/>
        <v>18</v>
      </c>
      <c r="C973" s="174" t="s">
        <v>506</v>
      </c>
      <c r="D973" s="174" t="s">
        <v>864</v>
      </c>
      <c r="E973" s="98" t="s">
        <v>821</v>
      </c>
      <c r="F973" s="101">
        <v>85</v>
      </c>
      <c r="G973" s="66" t="s">
        <v>693</v>
      </c>
      <c r="H973" s="285">
        <f t="shared" si="769"/>
        <v>35</v>
      </c>
      <c r="I973" s="65">
        <v>16</v>
      </c>
      <c r="J973" s="192">
        <v>16</v>
      </c>
      <c r="K973" s="192">
        <v>2139</v>
      </c>
      <c r="L973" s="193">
        <v>33</v>
      </c>
      <c r="M973" s="194">
        <f>IF(J973=0,0,(K973)/J973)</f>
        <v>133.6875</v>
      </c>
      <c r="N973" s="242">
        <f>IF(J973=0,0,(K973-L973)/J973)</f>
        <v>131.625</v>
      </c>
      <c r="O973" s="192">
        <v>158</v>
      </c>
      <c r="P973" s="285">
        <f t="shared" ref="P973:R973" si="782">P972</f>
        <v>30</v>
      </c>
      <c r="Q973" s="285">
        <f t="shared" si="782"/>
        <v>2</v>
      </c>
      <c r="R973" s="285">
        <f t="shared" si="782"/>
        <v>62880</v>
      </c>
      <c r="S973" s="66"/>
    </row>
    <row r="974" spans="1:19">
      <c r="A974" s="284">
        <f t="shared" si="756"/>
        <v>42954</v>
      </c>
      <c r="B974" s="285">
        <f t="shared" si="757"/>
        <v>19</v>
      </c>
      <c r="C974" s="125" t="s">
        <v>381</v>
      </c>
      <c r="D974" s="125" t="s">
        <v>879</v>
      </c>
      <c r="E974" s="66" t="s">
        <v>545</v>
      </c>
      <c r="F974" s="101">
        <v>85</v>
      </c>
      <c r="G974" s="66" t="s">
        <v>693</v>
      </c>
      <c r="H974" s="285">
        <f t="shared" si="769"/>
        <v>35</v>
      </c>
      <c r="I974" s="65">
        <v>19</v>
      </c>
      <c r="J974" s="192">
        <v>16</v>
      </c>
      <c r="K974" s="192">
        <v>2104</v>
      </c>
      <c r="L974" s="193">
        <v>15</v>
      </c>
      <c r="M974" s="194">
        <f>IF(J974=0,0,(K974)/J974)</f>
        <v>131.5</v>
      </c>
      <c r="N974" s="242">
        <f>IF(J974=0,0,(K974-L974)/J974)</f>
        <v>130.5625</v>
      </c>
      <c r="O974" s="192">
        <v>174</v>
      </c>
      <c r="P974" s="285">
        <f t="shared" ref="P974:R974" si="783">P973</f>
        <v>30</v>
      </c>
      <c r="Q974" s="285">
        <f t="shared" si="783"/>
        <v>2</v>
      </c>
      <c r="R974" s="285">
        <f t="shared" si="783"/>
        <v>62880</v>
      </c>
      <c r="S974" s="66"/>
    </row>
    <row r="975" spans="1:19">
      <c r="A975" s="284">
        <f t="shared" si="756"/>
        <v>42954</v>
      </c>
      <c r="B975" s="285">
        <f t="shared" si="757"/>
        <v>20</v>
      </c>
      <c r="C975" s="174" t="s">
        <v>383</v>
      </c>
      <c r="D975" s="174" t="s">
        <v>599</v>
      </c>
      <c r="E975" s="98" t="s">
        <v>545</v>
      </c>
      <c r="F975" s="137">
        <v>82</v>
      </c>
      <c r="G975" s="66" t="s">
        <v>670</v>
      </c>
      <c r="H975" s="285">
        <f t="shared" si="769"/>
        <v>35</v>
      </c>
      <c r="I975" s="65">
        <v>19</v>
      </c>
      <c r="J975" s="192">
        <v>16</v>
      </c>
      <c r="K975" s="192">
        <v>2109</v>
      </c>
      <c r="L975" s="193">
        <v>6</v>
      </c>
      <c r="M975" s="194">
        <f t="shared" ref="M975:M977" si="784">IF(J975=0,0,(K975)/J975)</f>
        <v>131.8125</v>
      </c>
      <c r="N975" s="242">
        <f t="shared" ref="N975:N985" si="785">IF(J975=0,0,(K975-L975)/J975)</f>
        <v>131.4375</v>
      </c>
      <c r="O975" s="192">
        <v>175</v>
      </c>
      <c r="P975" s="285">
        <f t="shared" ref="P975:R975" si="786">P974</f>
        <v>30</v>
      </c>
      <c r="Q975" s="285">
        <f t="shared" si="786"/>
        <v>2</v>
      </c>
      <c r="R975" s="285">
        <f t="shared" si="786"/>
        <v>62880</v>
      </c>
      <c r="S975" s="66"/>
    </row>
    <row r="976" spans="1:19">
      <c r="A976" s="284">
        <f t="shared" si="756"/>
        <v>42954</v>
      </c>
      <c r="B976" s="285">
        <f t="shared" si="757"/>
        <v>21</v>
      </c>
      <c r="C976" s="95" t="s">
        <v>608</v>
      </c>
      <c r="D976" s="95"/>
      <c r="E976" s="165"/>
      <c r="F976" s="137">
        <v>81</v>
      </c>
      <c r="G976" s="66" t="s">
        <v>686</v>
      </c>
      <c r="H976" s="285">
        <f t="shared" si="769"/>
        <v>35</v>
      </c>
      <c r="I976" s="65">
        <v>1</v>
      </c>
      <c r="J976" s="192">
        <v>16</v>
      </c>
      <c r="K976" s="192">
        <v>2093</v>
      </c>
      <c r="L976" s="193">
        <v>0</v>
      </c>
      <c r="M976" s="194">
        <f t="shared" ref="M976" si="787">IF(J976=0,0,(K976)/J976)</f>
        <v>130.8125</v>
      </c>
      <c r="N976" s="242">
        <f t="shared" ref="N976" si="788">IF(J976=0,0,(K976-L976)/J976)</f>
        <v>130.8125</v>
      </c>
      <c r="O976" s="192">
        <v>41</v>
      </c>
      <c r="P976" s="285">
        <f t="shared" ref="P976:R976" si="789">P975</f>
        <v>30</v>
      </c>
      <c r="Q976" s="285">
        <f t="shared" si="789"/>
        <v>2</v>
      </c>
      <c r="R976" s="285">
        <f t="shared" si="789"/>
        <v>62880</v>
      </c>
      <c r="S976" s="66"/>
    </row>
    <row r="977" spans="1:20">
      <c r="A977" s="284">
        <f t="shared" si="756"/>
        <v>42954</v>
      </c>
      <c r="B977" s="285">
        <f t="shared" si="757"/>
        <v>22</v>
      </c>
      <c r="C977" s="125" t="s">
        <v>41</v>
      </c>
      <c r="D977" s="125" t="s">
        <v>41</v>
      </c>
      <c r="E977" s="66" t="s">
        <v>545</v>
      </c>
      <c r="F977" s="278">
        <v>80</v>
      </c>
      <c r="G977" s="109" t="s">
        <v>790</v>
      </c>
      <c r="H977" s="285">
        <f t="shared" si="769"/>
        <v>35</v>
      </c>
      <c r="I977" s="65">
        <v>35</v>
      </c>
      <c r="J977" s="192">
        <v>16</v>
      </c>
      <c r="K977" s="192">
        <v>2088</v>
      </c>
      <c r="L977" s="193">
        <v>20</v>
      </c>
      <c r="M977" s="194">
        <f t="shared" si="784"/>
        <v>130.5</v>
      </c>
      <c r="N977" s="242">
        <f t="shared" si="785"/>
        <v>129.25</v>
      </c>
      <c r="O977" s="192">
        <v>21</v>
      </c>
      <c r="P977" s="285">
        <f t="shared" ref="P977:R977" si="790">P976</f>
        <v>30</v>
      </c>
      <c r="Q977" s="285">
        <f t="shared" si="790"/>
        <v>2</v>
      </c>
      <c r="R977" s="285">
        <f t="shared" si="790"/>
        <v>62880</v>
      </c>
      <c r="S977" s="66"/>
    </row>
    <row r="978" spans="1:20">
      <c r="A978" s="284">
        <f t="shared" si="756"/>
        <v>42954</v>
      </c>
      <c r="B978" s="285">
        <f t="shared" si="757"/>
        <v>23</v>
      </c>
      <c r="C978" s="244" t="s">
        <v>579</v>
      </c>
      <c r="D978" s="244" t="s">
        <v>574</v>
      </c>
      <c r="E978" s="66" t="s">
        <v>821</v>
      </c>
      <c r="F978" s="278">
        <v>77</v>
      </c>
      <c r="G978" s="66" t="s">
        <v>670</v>
      </c>
      <c r="H978" s="285">
        <f t="shared" si="769"/>
        <v>35</v>
      </c>
      <c r="I978" s="247">
        <v>18</v>
      </c>
      <c r="J978" s="192">
        <v>16</v>
      </c>
      <c r="K978" s="248">
        <v>2147</v>
      </c>
      <c r="L978" s="249">
        <v>2</v>
      </c>
      <c r="M978" s="250">
        <f>IF(J978=0,0,(K978)/J978)</f>
        <v>134.1875</v>
      </c>
      <c r="N978" s="251">
        <f t="shared" si="785"/>
        <v>134.0625</v>
      </c>
      <c r="O978" s="192">
        <v>283</v>
      </c>
      <c r="P978" s="285">
        <f t="shared" ref="P978:R978" si="791">P977</f>
        <v>30</v>
      </c>
      <c r="Q978" s="285">
        <f t="shared" si="791"/>
        <v>2</v>
      </c>
      <c r="R978" s="285">
        <f t="shared" si="791"/>
        <v>62880</v>
      </c>
      <c r="S978" s="66"/>
    </row>
    <row r="979" spans="1:20">
      <c r="A979" s="284">
        <f t="shared" si="756"/>
        <v>42954</v>
      </c>
      <c r="B979" s="285">
        <f t="shared" si="757"/>
        <v>24</v>
      </c>
      <c r="C979" s="244" t="s">
        <v>400</v>
      </c>
      <c r="D979" s="244" t="s">
        <v>601</v>
      </c>
      <c r="E979" s="66" t="s">
        <v>821</v>
      </c>
      <c r="F979" s="278">
        <v>72</v>
      </c>
      <c r="G979" s="66" t="s">
        <v>679</v>
      </c>
      <c r="H979" s="285">
        <f t="shared" si="769"/>
        <v>35</v>
      </c>
      <c r="I979" s="65">
        <v>31</v>
      </c>
      <c r="J979" s="192">
        <v>16</v>
      </c>
      <c r="K979" s="192">
        <v>2135</v>
      </c>
      <c r="L979" s="193">
        <v>29</v>
      </c>
      <c r="M979" s="250">
        <f>IF(J979=0,0,(K979)/J979)</f>
        <v>133.4375</v>
      </c>
      <c r="N979" s="251">
        <f t="shared" si="785"/>
        <v>131.625</v>
      </c>
      <c r="O979" s="192">
        <v>101</v>
      </c>
      <c r="P979" s="285">
        <f t="shared" ref="P979:R979" si="792">P978</f>
        <v>30</v>
      </c>
      <c r="Q979" s="285">
        <f t="shared" si="792"/>
        <v>2</v>
      </c>
      <c r="R979" s="285">
        <f t="shared" si="792"/>
        <v>62880</v>
      </c>
      <c r="S979" s="66"/>
    </row>
    <row r="980" spans="1:20">
      <c r="A980" s="284">
        <f t="shared" si="756"/>
        <v>42954</v>
      </c>
      <c r="B980" s="285">
        <f t="shared" si="757"/>
        <v>25</v>
      </c>
      <c r="C980" s="286" t="s">
        <v>580</v>
      </c>
      <c r="D980" s="286" t="s">
        <v>573</v>
      </c>
      <c r="E980" s="98"/>
      <c r="F980" s="245">
        <v>73</v>
      </c>
      <c r="G980" s="246" t="s">
        <v>686</v>
      </c>
      <c r="H980" s="285">
        <f t="shared" si="769"/>
        <v>35</v>
      </c>
      <c r="I980" s="65">
        <v>7</v>
      </c>
      <c r="J980" s="192">
        <v>15</v>
      </c>
      <c r="K980" s="192">
        <v>2014</v>
      </c>
      <c r="L980" s="193">
        <v>0</v>
      </c>
      <c r="M980" s="194">
        <f t="shared" ref="M980" si="793">IF(J980=0,0,(K980)/J980)</f>
        <v>134.26666666666668</v>
      </c>
      <c r="N980" s="242">
        <f t="shared" si="785"/>
        <v>134.26666666666668</v>
      </c>
      <c r="O980" s="192">
        <v>33</v>
      </c>
      <c r="P980" s="285">
        <f t="shared" ref="P980:R980" si="794">P979</f>
        <v>30</v>
      </c>
      <c r="Q980" s="285">
        <f t="shared" si="794"/>
        <v>2</v>
      </c>
      <c r="R980" s="285">
        <f t="shared" si="794"/>
        <v>62880</v>
      </c>
      <c r="S980" s="66"/>
    </row>
    <row r="981" spans="1:20">
      <c r="A981" s="284">
        <f t="shared" si="756"/>
        <v>42954</v>
      </c>
      <c r="B981" s="285">
        <f t="shared" si="757"/>
        <v>26</v>
      </c>
      <c r="C981" s="244" t="s">
        <v>577</v>
      </c>
      <c r="D981" s="244" t="s">
        <v>577</v>
      </c>
      <c r="E981" s="66" t="s">
        <v>545</v>
      </c>
      <c r="F981" s="278">
        <v>69</v>
      </c>
      <c r="G981" s="66" t="s">
        <v>693</v>
      </c>
      <c r="H981" s="285">
        <f t="shared" si="769"/>
        <v>35</v>
      </c>
      <c r="I981" s="247">
        <v>7</v>
      </c>
      <c r="J981" s="192">
        <v>15</v>
      </c>
      <c r="K981" s="248">
        <v>1991</v>
      </c>
      <c r="L981" s="249">
        <v>5</v>
      </c>
      <c r="M981" s="250">
        <f>IF(J981=0,0,(K981)/J981)</f>
        <v>132.73333333333332</v>
      </c>
      <c r="N981" s="251">
        <f t="shared" si="785"/>
        <v>132.4</v>
      </c>
      <c r="O981" s="192">
        <v>435</v>
      </c>
      <c r="P981" s="285">
        <f t="shared" ref="P981:R981" si="795">P980</f>
        <v>30</v>
      </c>
      <c r="Q981" s="285">
        <f t="shared" si="795"/>
        <v>2</v>
      </c>
      <c r="R981" s="285">
        <f t="shared" si="795"/>
        <v>62880</v>
      </c>
      <c r="S981" s="66"/>
    </row>
    <row r="982" spans="1:20">
      <c r="A982" s="284">
        <f t="shared" si="756"/>
        <v>42954</v>
      </c>
      <c r="B982" s="285">
        <f t="shared" si="757"/>
        <v>27</v>
      </c>
      <c r="C982" s="98" t="s">
        <v>609</v>
      </c>
      <c r="D982" s="98" t="s">
        <v>610</v>
      </c>
      <c r="E982" s="165"/>
      <c r="F982" s="137">
        <v>61</v>
      </c>
      <c r="G982" s="66" t="s">
        <v>686</v>
      </c>
      <c r="H982" s="285">
        <f t="shared" si="769"/>
        <v>35</v>
      </c>
      <c r="I982" s="247">
        <v>1</v>
      </c>
      <c r="J982" s="192">
        <v>11</v>
      </c>
      <c r="K982" s="248">
        <v>1439</v>
      </c>
      <c r="L982" s="249">
        <v>0</v>
      </c>
      <c r="M982" s="250">
        <f>IF(J982=0,0,(K982)/J982)</f>
        <v>130.81818181818181</v>
      </c>
      <c r="N982" s="251">
        <f t="shared" si="785"/>
        <v>130.81818181818181</v>
      </c>
      <c r="O982" s="192">
        <v>0</v>
      </c>
      <c r="P982" s="285">
        <f t="shared" ref="P982:R982" si="796">P981</f>
        <v>30</v>
      </c>
      <c r="Q982" s="285">
        <f t="shared" si="796"/>
        <v>2</v>
      </c>
      <c r="R982" s="285">
        <f t="shared" si="796"/>
        <v>62880</v>
      </c>
      <c r="S982" s="66"/>
    </row>
    <row r="983" spans="1:20">
      <c r="A983" s="284">
        <f t="shared" si="756"/>
        <v>42954</v>
      </c>
      <c r="B983" s="285">
        <f t="shared" si="757"/>
        <v>28</v>
      </c>
      <c r="C983" s="66" t="s">
        <v>846</v>
      </c>
      <c r="D983" s="66" t="s">
        <v>891</v>
      </c>
      <c r="E983" s="66" t="s">
        <v>545</v>
      </c>
      <c r="F983" s="101">
        <v>61</v>
      </c>
      <c r="G983" s="66" t="s">
        <v>693</v>
      </c>
      <c r="H983" s="285">
        <f t="shared" si="769"/>
        <v>35</v>
      </c>
      <c r="I983" s="65">
        <v>32</v>
      </c>
      <c r="J983" s="192">
        <v>16</v>
      </c>
      <c r="K983" s="192">
        <v>2160</v>
      </c>
      <c r="L983" s="193">
        <v>107</v>
      </c>
      <c r="M983" s="194">
        <f>IF(J983=0,0,(K983)/J983)</f>
        <v>135</v>
      </c>
      <c r="N983" s="242">
        <f t="shared" si="785"/>
        <v>128.3125</v>
      </c>
      <c r="O983" s="192">
        <v>179</v>
      </c>
      <c r="P983" s="285">
        <f t="shared" ref="P983:R983" si="797">P982</f>
        <v>30</v>
      </c>
      <c r="Q983" s="285">
        <f t="shared" si="797"/>
        <v>2</v>
      </c>
      <c r="R983" s="285">
        <f t="shared" si="797"/>
        <v>62880</v>
      </c>
      <c r="S983" s="66"/>
    </row>
    <row r="984" spans="1:20">
      <c r="A984" s="284">
        <f t="shared" si="756"/>
        <v>42954</v>
      </c>
      <c r="B984" s="285">
        <f t="shared" si="757"/>
        <v>29</v>
      </c>
      <c r="C984" s="66" t="s">
        <v>881</v>
      </c>
      <c r="D984" s="66" t="s">
        <v>882</v>
      </c>
      <c r="E984" s="66" t="s">
        <v>545</v>
      </c>
      <c r="F984" s="278">
        <v>53</v>
      </c>
      <c r="G984" s="66" t="s">
        <v>686</v>
      </c>
      <c r="H984" s="285">
        <f t="shared" si="769"/>
        <v>35</v>
      </c>
      <c r="I984" s="65">
        <v>2</v>
      </c>
      <c r="J984" s="192">
        <v>16</v>
      </c>
      <c r="K984" s="192">
        <v>2106</v>
      </c>
      <c r="L984" s="193">
        <v>0</v>
      </c>
      <c r="M984" s="194">
        <f>IF(J984=0,0,(K984)/J984)</f>
        <v>131.625</v>
      </c>
      <c r="N984" s="242">
        <f t="shared" si="785"/>
        <v>131.625</v>
      </c>
      <c r="O984" s="192">
        <v>44</v>
      </c>
      <c r="P984" s="285">
        <f t="shared" ref="P984:R984" si="798">P983</f>
        <v>30</v>
      </c>
      <c r="Q984" s="285">
        <f t="shared" si="798"/>
        <v>2</v>
      </c>
      <c r="R984" s="285">
        <f t="shared" si="798"/>
        <v>62880</v>
      </c>
      <c r="S984" s="66"/>
    </row>
    <row r="985" spans="1:20" ht="17.25" thickBot="1">
      <c r="A985" s="287">
        <f t="shared" si="756"/>
        <v>42954</v>
      </c>
      <c r="B985" s="288">
        <f t="shared" si="757"/>
        <v>30</v>
      </c>
      <c r="C985" s="75" t="s">
        <v>576</v>
      </c>
      <c r="D985" s="75" t="s">
        <v>874</v>
      </c>
      <c r="E985" s="75" t="s">
        <v>821</v>
      </c>
      <c r="F985" s="253">
        <v>48</v>
      </c>
      <c r="G985" s="279" t="s">
        <v>875</v>
      </c>
      <c r="H985" s="288">
        <f t="shared" si="769"/>
        <v>35</v>
      </c>
      <c r="I985" s="70">
        <v>33</v>
      </c>
      <c r="J985" s="198">
        <v>16</v>
      </c>
      <c r="K985" s="198">
        <v>2106</v>
      </c>
      <c r="L985" s="199">
        <v>50</v>
      </c>
      <c r="M985" s="200">
        <f t="shared" ref="M985:M988" si="799">IF(J985=0,0,(K985)/J985)</f>
        <v>131.625</v>
      </c>
      <c r="N985" s="255">
        <f t="shared" si="785"/>
        <v>128.5</v>
      </c>
      <c r="O985" s="198">
        <v>88</v>
      </c>
      <c r="P985" s="288">
        <f t="shared" ref="P985:R985" si="800">P984</f>
        <v>30</v>
      </c>
      <c r="Q985" s="288">
        <f t="shared" si="800"/>
        <v>2</v>
      </c>
      <c r="R985" s="288">
        <f t="shared" si="800"/>
        <v>62880</v>
      </c>
      <c r="S985" s="75"/>
    </row>
    <row r="986" spans="1:20" ht="17.25" thickTop="1">
      <c r="A986" s="280">
        <f>A985+7</f>
        <v>42961</v>
      </c>
      <c r="B986" s="167">
        <v>1</v>
      </c>
      <c r="C986" s="142" t="s">
        <v>29</v>
      </c>
      <c r="D986" s="142" t="s">
        <v>548</v>
      </c>
      <c r="E986" s="142" t="s">
        <v>821</v>
      </c>
      <c r="F986" s="170">
        <v>126</v>
      </c>
      <c r="G986" s="142" t="s">
        <v>693</v>
      </c>
      <c r="H986" s="167">
        <f>H985+1</f>
        <v>36</v>
      </c>
      <c r="I986" s="141">
        <v>35</v>
      </c>
      <c r="J986" s="183">
        <v>16</v>
      </c>
      <c r="K986" s="183">
        <v>2160</v>
      </c>
      <c r="L986" s="184">
        <v>80</v>
      </c>
      <c r="M986" s="185">
        <f t="shared" si="799"/>
        <v>135</v>
      </c>
      <c r="N986" s="256">
        <f>IF(J986=0,0,(K986-L986)/J986)</f>
        <v>130</v>
      </c>
      <c r="O986" s="183">
        <v>548</v>
      </c>
      <c r="P986" s="167">
        <f>COUNTA(C986:C1008)</f>
        <v>23</v>
      </c>
      <c r="Q986" s="167">
        <v>1</v>
      </c>
      <c r="R986" s="167">
        <f>SUM(K986:K1008)</f>
        <v>49126</v>
      </c>
      <c r="S986" s="201">
        <f>SUM(L986:L1008)</f>
        <v>963</v>
      </c>
      <c r="T986" s="232"/>
    </row>
    <row r="987" spans="1:20">
      <c r="A987" s="280">
        <f t="shared" si="756"/>
        <v>42961</v>
      </c>
      <c r="B987" s="167">
        <f t="shared" si="757"/>
        <v>2</v>
      </c>
      <c r="C987" s="144" t="s">
        <v>402</v>
      </c>
      <c r="D987" s="144" t="s">
        <v>551</v>
      </c>
      <c r="E987" s="142" t="s">
        <v>545</v>
      </c>
      <c r="F987" s="170">
        <v>112</v>
      </c>
      <c r="G987" s="149" t="s">
        <v>670</v>
      </c>
      <c r="H987" s="167">
        <f t="shared" ref="H987:H1050" si="801">H986</f>
        <v>36</v>
      </c>
      <c r="I987" s="141">
        <v>25</v>
      </c>
      <c r="J987" s="183">
        <v>16</v>
      </c>
      <c r="K987" s="183">
        <v>2142</v>
      </c>
      <c r="L987" s="184">
        <v>23</v>
      </c>
      <c r="M987" s="185">
        <f t="shared" si="799"/>
        <v>133.875</v>
      </c>
      <c r="N987" s="256">
        <f t="shared" ref="N987" si="802">IF(J987=0,0,(K987-L987)/J987)</f>
        <v>132.4375</v>
      </c>
      <c r="O987" s="183">
        <v>353</v>
      </c>
      <c r="P987" s="167">
        <f t="shared" ref="P987:R987" si="803">P986</f>
        <v>23</v>
      </c>
      <c r="Q987" s="167">
        <f t="shared" si="803"/>
        <v>1</v>
      </c>
      <c r="R987" s="167">
        <f t="shared" si="803"/>
        <v>49126</v>
      </c>
      <c r="S987" s="142" t="s">
        <v>850</v>
      </c>
    </row>
    <row r="988" spans="1:20">
      <c r="A988" s="280">
        <f t="shared" si="756"/>
        <v>42961</v>
      </c>
      <c r="B988" s="167">
        <f t="shared" si="757"/>
        <v>3</v>
      </c>
      <c r="C988" s="142" t="s">
        <v>812</v>
      </c>
      <c r="D988" s="142" t="s">
        <v>852</v>
      </c>
      <c r="E988" s="142" t="s">
        <v>545</v>
      </c>
      <c r="F988" s="168">
        <v>105</v>
      </c>
      <c r="G988" s="142" t="s">
        <v>670</v>
      </c>
      <c r="H988" s="167">
        <f t="shared" si="801"/>
        <v>36</v>
      </c>
      <c r="I988" s="141">
        <v>8</v>
      </c>
      <c r="J988" s="183">
        <v>16</v>
      </c>
      <c r="K988" s="183">
        <v>2156</v>
      </c>
      <c r="L988" s="184">
        <v>116</v>
      </c>
      <c r="M988" s="185">
        <f t="shared" si="799"/>
        <v>134.75</v>
      </c>
      <c r="N988" s="256">
        <f>IF(J988=0,0,(K988-L988)/J988)</f>
        <v>127.5</v>
      </c>
      <c r="O988" s="183">
        <v>66</v>
      </c>
      <c r="P988" s="167">
        <f t="shared" ref="P988:R988" si="804">P987</f>
        <v>23</v>
      </c>
      <c r="Q988" s="167">
        <f t="shared" si="804"/>
        <v>1</v>
      </c>
      <c r="R988" s="167">
        <f t="shared" si="804"/>
        <v>49126</v>
      </c>
      <c r="S988" s="185">
        <f>AVERAGE(M986:M1008)</f>
        <v>133.49456521739131</v>
      </c>
      <c r="T988" s="232"/>
    </row>
    <row r="989" spans="1:20">
      <c r="A989" s="280">
        <f t="shared" si="756"/>
        <v>42961</v>
      </c>
      <c r="B989" s="167">
        <f t="shared" si="757"/>
        <v>4</v>
      </c>
      <c r="C989" s="142" t="s">
        <v>360</v>
      </c>
      <c r="D989" s="142" t="s">
        <v>869</v>
      </c>
      <c r="E989" s="142" t="s">
        <v>545</v>
      </c>
      <c r="F989" s="170">
        <v>104</v>
      </c>
      <c r="G989" s="142" t="s">
        <v>693</v>
      </c>
      <c r="H989" s="167">
        <f t="shared" si="801"/>
        <v>36</v>
      </c>
      <c r="I989" s="141">
        <v>25</v>
      </c>
      <c r="J989" s="183">
        <v>16</v>
      </c>
      <c r="K989" s="183">
        <v>2142</v>
      </c>
      <c r="L989" s="184">
        <v>70</v>
      </c>
      <c r="M989" s="185">
        <f t="shared" ref="M989:M991" si="805">IF(J989=0,0,(K989)/J989)</f>
        <v>133.875</v>
      </c>
      <c r="N989" s="256">
        <f t="shared" ref="N989:N991" si="806">IF(J989=0,0,(K989-L989)/J989)</f>
        <v>129.5</v>
      </c>
      <c r="O989" s="183">
        <v>520</v>
      </c>
      <c r="P989" s="167">
        <f t="shared" ref="P989:R989" si="807">P988</f>
        <v>23</v>
      </c>
      <c r="Q989" s="167">
        <f t="shared" si="807"/>
        <v>1</v>
      </c>
      <c r="R989" s="167">
        <f t="shared" si="807"/>
        <v>49126</v>
      </c>
      <c r="S989" s="142" t="s">
        <v>760</v>
      </c>
    </row>
    <row r="990" spans="1:20">
      <c r="A990" s="280">
        <f t="shared" si="756"/>
        <v>42961</v>
      </c>
      <c r="B990" s="167">
        <f t="shared" si="757"/>
        <v>5</v>
      </c>
      <c r="C990" s="289" t="s">
        <v>358</v>
      </c>
      <c r="D990" s="289" t="s">
        <v>556</v>
      </c>
      <c r="E990" s="289" t="s">
        <v>545</v>
      </c>
      <c r="F990" s="168">
        <v>99</v>
      </c>
      <c r="G990" s="142" t="s">
        <v>675</v>
      </c>
      <c r="H990" s="167">
        <f t="shared" si="801"/>
        <v>36</v>
      </c>
      <c r="I990" s="141">
        <v>26</v>
      </c>
      <c r="J990" s="183">
        <v>16</v>
      </c>
      <c r="K990" s="183">
        <v>2135</v>
      </c>
      <c r="L990" s="184">
        <v>19</v>
      </c>
      <c r="M990" s="185">
        <f t="shared" si="805"/>
        <v>133.4375</v>
      </c>
      <c r="N990" s="256">
        <f t="shared" si="806"/>
        <v>132.25</v>
      </c>
      <c r="O990" s="183">
        <v>36</v>
      </c>
      <c r="P990" s="167">
        <f t="shared" ref="P990:R990" si="808">P989</f>
        <v>23</v>
      </c>
      <c r="Q990" s="167">
        <f t="shared" si="808"/>
        <v>1</v>
      </c>
      <c r="R990" s="167">
        <f t="shared" si="808"/>
        <v>49126</v>
      </c>
      <c r="S990" s="185">
        <f>AVERAGE(F986:F1008)</f>
        <v>87.652173913043484</v>
      </c>
    </row>
    <row r="991" spans="1:20">
      <c r="A991" s="280">
        <f t="shared" si="756"/>
        <v>42961</v>
      </c>
      <c r="B991" s="167">
        <f t="shared" si="757"/>
        <v>6</v>
      </c>
      <c r="C991" s="142" t="s">
        <v>534</v>
      </c>
      <c r="D991" s="142" t="s">
        <v>558</v>
      </c>
      <c r="E991" s="142" t="s">
        <v>545</v>
      </c>
      <c r="F991" s="170">
        <v>99</v>
      </c>
      <c r="G991" s="142" t="s">
        <v>670</v>
      </c>
      <c r="H991" s="167">
        <f t="shared" si="801"/>
        <v>36</v>
      </c>
      <c r="I991" s="141">
        <v>9</v>
      </c>
      <c r="J991" s="183">
        <v>16</v>
      </c>
      <c r="K991" s="183">
        <v>2160</v>
      </c>
      <c r="L991" s="184">
        <v>71</v>
      </c>
      <c r="M991" s="185">
        <f t="shared" si="805"/>
        <v>135</v>
      </c>
      <c r="N991" s="256">
        <f t="shared" si="806"/>
        <v>130.5625</v>
      </c>
      <c r="O991" s="183">
        <v>426</v>
      </c>
      <c r="P991" s="167">
        <f t="shared" ref="P991:R991" si="809">P990</f>
        <v>23</v>
      </c>
      <c r="Q991" s="167">
        <f t="shared" si="809"/>
        <v>1</v>
      </c>
      <c r="R991" s="167">
        <f t="shared" si="809"/>
        <v>49126</v>
      </c>
      <c r="S991" s="142" t="s">
        <v>791</v>
      </c>
    </row>
    <row r="992" spans="1:20">
      <c r="A992" s="280">
        <f t="shared" si="756"/>
        <v>42961</v>
      </c>
      <c r="B992" s="167">
        <f t="shared" si="757"/>
        <v>7</v>
      </c>
      <c r="C992" s="204" t="s">
        <v>612</v>
      </c>
      <c r="D992" s="204" t="s">
        <v>612</v>
      </c>
      <c r="E992" s="150"/>
      <c r="F992" s="148">
        <v>98</v>
      </c>
      <c r="G992" s="142" t="s">
        <v>687</v>
      </c>
      <c r="H992" s="167">
        <f t="shared" si="801"/>
        <v>36</v>
      </c>
      <c r="I992" s="141">
        <v>1</v>
      </c>
      <c r="J992" s="183">
        <v>16</v>
      </c>
      <c r="K992" s="183">
        <v>2126</v>
      </c>
      <c r="L992" s="184">
        <v>0</v>
      </c>
      <c r="M992" s="185">
        <f t="shared" ref="M992" si="810">IF(J992=0,0,(K992)/J992)</f>
        <v>132.875</v>
      </c>
      <c r="N992" s="256">
        <f t="shared" ref="N992" si="811">IF(J992=0,0,(K992-L992)/J992)</f>
        <v>132.875</v>
      </c>
      <c r="O992" s="183">
        <v>514</v>
      </c>
      <c r="P992" s="167">
        <f t="shared" ref="P992:R992" si="812">P991</f>
        <v>23</v>
      </c>
      <c r="Q992" s="167">
        <f t="shared" si="812"/>
        <v>1</v>
      </c>
      <c r="R992" s="167">
        <f t="shared" si="812"/>
        <v>49126</v>
      </c>
      <c r="S992" s="185">
        <f>S988*P986*16</f>
        <v>49126</v>
      </c>
    </row>
    <row r="993" spans="1:19">
      <c r="A993" s="280">
        <f>A992</f>
        <v>42961</v>
      </c>
      <c r="B993" s="167">
        <f>B992+1</f>
        <v>8</v>
      </c>
      <c r="C993" s="142" t="s">
        <v>606</v>
      </c>
      <c r="D993" s="142" t="s">
        <v>840</v>
      </c>
      <c r="E993" s="142" t="s">
        <v>821</v>
      </c>
      <c r="F993" s="168">
        <v>94</v>
      </c>
      <c r="G993" s="142" t="s">
        <v>670</v>
      </c>
      <c r="H993" s="167">
        <f>H992</f>
        <v>36</v>
      </c>
      <c r="I993" s="141">
        <v>11</v>
      </c>
      <c r="J993" s="183">
        <v>16</v>
      </c>
      <c r="K993" s="183">
        <v>2116</v>
      </c>
      <c r="L993" s="184">
        <v>85</v>
      </c>
      <c r="M993" s="185">
        <f>IF(J993=0,0,(K993)/J993)</f>
        <v>132.25</v>
      </c>
      <c r="N993" s="256">
        <f>IF(J993=0,0,(K993-L993)/J993)</f>
        <v>126.9375</v>
      </c>
      <c r="O993" s="183">
        <v>297</v>
      </c>
      <c r="P993" s="167">
        <f>P992</f>
        <v>23</v>
      </c>
      <c r="Q993" s="167">
        <f>Q992</f>
        <v>1</v>
      </c>
      <c r="R993" s="167">
        <f>R992</f>
        <v>49126</v>
      </c>
      <c r="S993" s="142" t="s">
        <v>786</v>
      </c>
    </row>
    <row r="994" spans="1:19">
      <c r="A994" s="280">
        <f t="shared" si="756"/>
        <v>42961</v>
      </c>
      <c r="B994" s="167">
        <f t="shared" si="757"/>
        <v>9</v>
      </c>
      <c r="C994" s="142" t="s">
        <v>870</v>
      </c>
      <c r="D994" s="142" t="s">
        <v>859</v>
      </c>
      <c r="E994" s="142" t="s">
        <v>545</v>
      </c>
      <c r="F994" s="168">
        <v>93</v>
      </c>
      <c r="G994" s="142" t="s">
        <v>670</v>
      </c>
      <c r="H994" s="167">
        <f t="shared" si="801"/>
        <v>36</v>
      </c>
      <c r="I994" s="141">
        <v>8</v>
      </c>
      <c r="J994" s="183">
        <v>16</v>
      </c>
      <c r="K994" s="183">
        <v>2111</v>
      </c>
      <c r="L994" s="184">
        <v>20</v>
      </c>
      <c r="M994" s="185">
        <f t="shared" ref="M994" si="813">IF(J994=0,0,(K994)/J994)</f>
        <v>131.9375</v>
      </c>
      <c r="N994" s="256">
        <f t="shared" ref="N994" si="814">IF(J994=0,0,(K994-L994)/J994)</f>
        <v>130.6875</v>
      </c>
      <c r="O994" s="183">
        <v>124</v>
      </c>
      <c r="P994" s="167">
        <f t="shared" ref="P994:R994" si="815">P993</f>
        <v>23</v>
      </c>
      <c r="Q994" s="167">
        <f t="shared" si="815"/>
        <v>1</v>
      </c>
      <c r="R994" s="167">
        <f t="shared" si="815"/>
        <v>49126</v>
      </c>
      <c r="S994" s="185">
        <f>AVERAGE(I986:I1008)</f>
        <v>19.217391304347824</v>
      </c>
    </row>
    <row r="995" spans="1:19">
      <c r="A995" s="280">
        <f t="shared" si="756"/>
        <v>42961</v>
      </c>
      <c r="B995" s="167">
        <f t="shared" si="757"/>
        <v>10</v>
      </c>
      <c r="C995" s="142" t="s">
        <v>613</v>
      </c>
      <c r="D995" s="142" t="s">
        <v>589</v>
      </c>
      <c r="E995" s="142" t="s">
        <v>861</v>
      </c>
      <c r="F995" s="168">
        <v>92</v>
      </c>
      <c r="G995" s="142" t="s">
        <v>670</v>
      </c>
      <c r="H995" s="167">
        <f t="shared" si="801"/>
        <v>36</v>
      </c>
      <c r="I995" s="141">
        <v>8</v>
      </c>
      <c r="J995" s="183">
        <v>16</v>
      </c>
      <c r="K995" s="183">
        <v>2156</v>
      </c>
      <c r="L995" s="184">
        <v>0</v>
      </c>
      <c r="M995" s="185">
        <f t="shared" ref="M995:M997" si="816">IF(J995=0,0,(K995)/J995)</f>
        <v>134.75</v>
      </c>
      <c r="N995" s="256">
        <f t="shared" ref="N995:N997" si="817">IF(J995=0,0,(K995-L995)/J995)</f>
        <v>134.75</v>
      </c>
      <c r="O995" s="183">
        <v>285</v>
      </c>
      <c r="P995" s="167">
        <f t="shared" ref="P995:R995" si="818">P994</f>
        <v>23</v>
      </c>
      <c r="Q995" s="167">
        <f t="shared" si="818"/>
        <v>1</v>
      </c>
      <c r="R995" s="167">
        <f t="shared" si="818"/>
        <v>49126</v>
      </c>
      <c r="S995" s="142"/>
    </row>
    <row r="996" spans="1:19">
      <c r="A996" s="280">
        <f t="shared" si="756"/>
        <v>42961</v>
      </c>
      <c r="B996" s="167">
        <f t="shared" si="757"/>
        <v>11</v>
      </c>
      <c r="C996" s="142" t="s">
        <v>860</v>
      </c>
      <c r="D996" s="142" t="s">
        <v>562</v>
      </c>
      <c r="E996" s="142"/>
      <c r="F996" s="259">
        <v>91</v>
      </c>
      <c r="G996" s="142" t="s">
        <v>679</v>
      </c>
      <c r="H996" s="167">
        <f t="shared" si="801"/>
        <v>36</v>
      </c>
      <c r="I996" s="141">
        <v>35</v>
      </c>
      <c r="J996" s="183">
        <v>16</v>
      </c>
      <c r="K996" s="183">
        <v>2142</v>
      </c>
      <c r="L996" s="184">
        <v>54</v>
      </c>
      <c r="M996" s="185">
        <f t="shared" si="816"/>
        <v>133.875</v>
      </c>
      <c r="N996" s="256">
        <f t="shared" si="817"/>
        <v>130.5</v>
      </c>
      <c r="O996" s="183">
        <v>92</v>
      </c>
      <c r="P996" s="167">
        <f t="shared" ref="P996:R996" si="819">P995</f>
        <v>23</v>
      </c>
      <c r="Q996" s="167">
        <f t="shared" si="819"/>
        <v>1</v>
      </c>
      <c r="R996" s="167">
        <f t="shared" si="819"/>
        <v>49126</v>
      </c>
      <c r="S996" s="142"/>
    </row>
    <row r="997" spans="1:19">
      <c r="A997" s="280">
        <f t="shared" si="756"/>
        <v>42961</v>
      </c>
      <c r="B997" s="167">
        <f t="shared" si="757"/>
        <v>12</v>
      </c>
      <c r="C997" s="142" t="s">
        <v>36</v>
      </c>
      <c r="D997" s="142" t="s">
        <v>816</v>
      </c>
      <c r="E997" s="142" t="s">
        <v>837</v>
      </c>
      <c r="F997" s="170">
        <v>91</v>
      </c>
      <c r="G997" s="142" t="s">
        <v>693</v>
      </c>
      <c r="H997" s="167">
        <f t="shared" si="801"/>
        <v>36</v>
      </c>
      <c r="I997" s="141">
        <v>35</v>
      </c>
      <c r="J997" s="183">
        <v>16</v>
      </c>
      <c r="K997" s="183">
        <v>2126</v>
      </c>
      <c r="L997" s="184">
        <v>135</v>
      </c>
      <c r="M997" s="185">
        <f t="shared" si="816"/>
        <v>132.875</v>
      </c>
      <c r="N997" s="256">
        <f t="shared" si="817"/>
        <v>124.4375</v>
      </c>
      <c r="O997" s="183">
        <v>280</v>
      </c>
      <c r="P997" s="167">
        <f t="shared" ref="P997:R997" si="820">P996</f>
        <v>23</v>
      </c>
      <c r="Q997" s="167">
        <f t="shared" si="820"/>
        <v>1</v>
      </c>
      <c r="R997" s="167">
        <f t="shared" si="820"/>
        <v>49126</v>
      </c>
      <c r="S997" s="185"/>
    </row>
    <row r="998" spans="1:19">
      <c r="A998" s="280">
        <f t="shared" si="756"/>
        <v>42961</v>
      </c>
      <c r="B998" s="167">
        <f t="shared" si="757"/>
        <v>13</v>
      </c>
      <c r="C998" s="142" t="s">
        <v>856</v>
      </c>
      <c r="D998" s="142" t="s">
        <v>878</v>
      </c>
      <c r="E998" s="142" t="s">
        <v>545</v>
      </c>
      <c r="F998" s="168">
        <v>91</v>
      </c>
      <c r="G998" s="142" t="s">
        <v>693</v>
      </c>
      <c r="H998" s="167">
        <f t="shared" si="801"/>
        <v>36</v>
      </c>
      <c r="I998" s="141">
        <v>11</v>
      </c>
      <c r="J998" s="183">
        <v>16</v>
      </c>
      <c r="K998" s="183">
        <v>2113</v>
      </c>
      <c r="L998" s="184">
        <v>34</v>
      </c>
      <c r="M998" s="185">
        <f>IF(J998=0,0,(K998)/J998)</f>
        <v>132.0625</v>
      </c>
      <c r="N998" s="256">
        <f>IF(J998=0,0,(K998-L998)/J998)</f>
        <v>129.9375</v>
      </c>
      <c r="O998" s="183">
        <v>29</v>
      </c>
      <c r="P998" s="167">
        <f t="shared" ref="P998:R998" si="821">P997</f>
        <v>23</v>
      </c>
      <c r="Q998" s="167">
        <f t="shared" si="821"/>
        <v>1</v>
      </c>
      <c r="R998" s="167">
        <f t="shared" si="821"/>
        <v>49126</v>
      </c>
      <c r="S998" s="142"/>
    </row>
    <row r="999" spans="1:19">
      <c r="A999" s="280">
        <f t="shared" si="756"/>
        <v>42961</v>
      </c>
      <c r="B999" s="167">
        <f t="shared" si="757"/>
        <v>14</v>
      </c>
      <c r="C999" s="289" t="s">
        <v>841</v>
      </c>
      <c r="D999" s="289" t="s">
        <v>822</v>
      </c>
      <c r="E999" s="289" t="s">
        <v>615</v>
      </c>
      <c r="F999" s="168">
        <v>89</v>
      </c>
      <c r="G999" s="142" t="s">
        <v>693</v>
      </c>
      <c r="H999" s="167">
        <f t="shared" si="801"/>
        <v>36</v>
      </c>
      <c r="I999" s="141">
        <v>17</v>
      </c>
      <c r="J999" s="183">
        <v>16</v>
      </c>
      <c r="K999" s="183">
        <v>2160</v>
      </c>
      <c r="L999" s="184">
        <v>36</v>
      </c>
      <c r="M999" s="185">
        <f t="shared" ref="M999" si="822">IF(J999=0,0,(K999)/J999)</f>
        <v>135</v>
      </c>
      <c r="N999" s="256">
        <f t="shared" ref="N999" si="823">IF(J999=0,0,(K999-L999)/J999)</f>
        <v>132.75</v>
      </c>
      <c r="O999" s="183">
        <v>180</v>
      </c>
      <c r="P999" s="167">
        <f t="shared" ref="P999:R999" si="824">P998</f>
        <v>23</v>
      </c>
      <c r="Q999" s="167">
        <f t="shared" si="824"/>
        <v>1</v>
      </c>
      <c r="R999" s="167">
        <f t="shared" si="824"/>
        <v>49126</v>
      </c>
      <c r="S999" s="142"/>
    </row>
    <row r="1000" spans="1:19">
      <c r="A1000" s="280">
        <f t="shared" si="756"/>
        <v>42961</v>
      </c>
      <c r="B1000" s="167">
        <f t="shared" si="757"/>
        <v>15</v>
      </c>
      <c r="C1000" s="144" t="s">
        <v>381</v>
      </c>
      <c r="D1000" s="144" t="s">
        <v>842</v>
      </c>
      <c r="E1000" s="142" t="s">
        <v>545</v>
      </c>
      <c r="F1000" s="168">
        <v>85</v>
      </c>
      <c r="G1000" s="142" t="s">
        <v>693</v>
      </c>
      <c r="H1000" s="167">
        <f t="shared" si="801"/>
        <v>36</v>
      </c>
      <c r="I1000" s="141">
        <v>20</v>
      </c>
      <c r="J1000" s="183">
        <v>16</v>
      </c>
      <c r="K1000" s="183">
        <v>2144</v>
      </c>
      <c r="L1000" s="184">
        <v>41</v>
      </c>
      <c r="M1000" s="185">
        <f>IF(J1000=0,0,(K1000)/J1000)</f>
        <v>134</v>
      </c>
      <c r="N1000" s="256">
        <f>IF(J1000=0,0,(K1000-L1000)/J1000)</f>
        <v>131.4375</v>
      </c>
      <c r="O1000" s="183">
        <v>325</v>
      </c>
      <c r="P1000" s="167">
        <f t="shared" ref="P1000:R1000" si="825">P999</f>
        <v>23</v>
      </c>
      <c r="Q1000" s="167">
        <f t="shared" si="825"/>
        <v>1</v>
      </c>
      <c r="R1000" s="167">
        <f t="shared" si="825"/>
        <v>49126</v>
      </c>
      <c r="S1000" s="142"/>
    </row>
    <row r="1001" spans="1:19">
      <c r="A1001" s="280">
        <f t="shared" si="756"/>
        <v>42961</v>
      </c>
      <c r="B1001" s="167">
        <f t="shared" si="757"/>
        <v>16</v>
      </c>
      <c r="C1001" s="144" t="s">
        <v>611</v>
      </c>
      <c r="D1001" s="144" t="s">
        <v>611</v>
      </c>
      <c r="E1001" s="142"/>
      <c r="F1001" s="148">
        <v>82</v>
      </c>
      <c r="G1001" s="142" t="s">
        <v>686</v>
      </c>
      <c r="H1001" s="167">
        <f t="shared" si="801"/>
        <v>36</v>
      </c>
      <c r="I1001" s="141">
        <v>2</v>
      </c>
      <c r="J1001" s="183">
        <v>16</v>
      </c>
      <c r="K1001" s="183">
        <v>2112</v>
      </c>
      <c r="L1001" s="184">
        <v>0</v>
      </c>
      <c r="M1001" s="185">
        <f t="shared" ref="M1001:M1002" si="826">IF(J1001=0,0,(K1001)/J1001)</f>
        <v>132</v>
      </c>
      <c r="N1001" s="256">
        <f t="shared" ref="N1001:N1008" si="827">IF(J1001=0,0,(K1001-L1001)/J1001)</f>
        <v>132</v>
      </c>
      <c r="O1001" s="183">
        <v>136</v>
      </c>
      <c r="P1001" s="167">
        <f t="shared" ref="P1001:R1001" si="828">P1000</f>
        <v>23</v>
      </c>
      <c r="Q1001" s="167">
        <f t="shared" si="828"/>
        <v>1</v>
      </c>
      <c r="R1001" s="167">
        <f t="shared" si="828"/>
        <v>49126</v>
      </c>
      <c r="S1001" s="142"/>
    </row>
    <row r="1002" spans="1:19">
      <c r="A1002" s="280">
        <f t="shared" si="756"/>
        <v>42961</v>
      </c>
      <c r="B1002" s="167">
        <f t="shared" si="757"/>
        <v>17</v>
      </c>
      <c r="C1002" s="144" t="s">
        <v>41</v>
      </c>
      <c r="D1002" s="144" t="s">
        <v>41</v>
      </c>
      <c r="E1002" s="142" t="s">
        <v>545</v>
      </c>
      <c r="F1002" s="262">
        <v>80</v>
      </c>
      <c r="G1002" s="149" t="s">
        <v>679</v>
      </c>
      <c r="H1002" s="167">
        <f t="shared" si="801"/>
        <v>36</v>
      </c>
      <c r="I1002" s="141">
        <v>36</v>
      </c>
      <c r="J1002" s="183">
        <v>16</v>
      </c>
      <c r="K1002" s="183">
        <v>2124</v>
      </c>
      <c r="L1002" s="184">
        <v>24</v>
      </c>
      <c r="M1002" s="185">
        <f t="shared" si="826"/>
        <v>132.75</v>
      </c>
      <c r="N1002" s="256">
        <f t="shared" si="827"/>
        <v>131.25</v>
      </c>
      <c r="O1002" s="183">
        <v>14</v>
      </c>
      <c r="P1002" s="167">
        <f t="shared" ref="P1002:R1002" si="829">P1001</f>
        <v>23</v>
      </c>
      <c r="Q1002" s="167">
        <f t="shared" si="829"/>
        <v>1</v>
      </c>
      <c r="R1002" s="167">
        <f t="shared" si="829"/>
        <v>49126</v>
      </c>
      <c r="S1002" s="142"/>
    </row>
    <row r="1003" spans="1:19">
      <c r="A1003" s="280">
        <f t="shared" si="756"/>
        <v>42961</v>
      </c>
      <c r="B1003" s="167">
        <f t="shared" si="757"/>
        <v>18</v>
      </c>
      <c r="C1003" s="263" t="s">
        <v>579</v>
      </c>
      <c r="D1003" s="263" t="s">
        <v>574</v>
      </c>
      <c r="E1003" s="142" t="s">
        <v>821</v>
      </c>
      <c r="F1003" s="262">
        <v>78</v>
      </c>
      <c r="G1003" s="142" t="s">
        <v>670</v>
      </c>
      <c r="H1003" s="167">
        <f t="shared" si="801"/>
        <v>36</v>
      </c>
      <c r="I1003" s="265">
        <v>19</v>
      </c>
      <c r="J1003" s="183">
        <v>16</v>
      </c>
      <c r="K1003" s="266">
        <v>2148</v>
      </c>
      <c r="L1003" s="267">
        <v>2</v>
      </c>
      <c r="M1003" s="268">
        <f>IF(J1003=0,0,(K1003)/J1003)</f>
        <v>134.25</v>
      </c>
      <c r="N1003" s="269">
        <f t="shared" si="827"/>
        <v>134.125</v>
      </c>
      <c r="O1003" s="183">
        <v>464</v>
      </c>
      <c r="P1003" s="167">
        <f t="shared" ref="P1003:R1003" si="830">P1002</f>
        <v>23</v>
      </c>
      <c r="Q1003" s="167">
        <f t="shared" si="830"/>
        <v>1</v>
      </c>
      <c r="R1003" s="167">
        <f t="shared" si="830"/>
        <v>49126</v>
      </c>
      <c r="S1003" s="142"/>
    </row>
    <row r="1004" spans="1:19">
      <c r="A1004" s="280">
        <f t="shared" si="756"/>
        <v>42961</v>
      </c>
      <c r="B1004" s="167">
        <f t="shared" si="757"/>
        <v>19</v>
      </c>
      <c r="C1004" s="263" t="s">
        <v>400</v>
      </c>
      <c r="D1004" s="263" t="s">
        <v>601</v>
      </c>
      <c r="E1004" s="142" t="s">
        <v>821</v>
      </c>
      <c r="F1004" s="262">
        <v>73</v>
      </c>
      <c r="G1004" s="142" t="s">
        <v>679</v>
      </c>
      <c r="H1004" s="167">
        <f t="shared" si="801"/>
        <v>36</v>
      </c>
      <c r="I1004" s="141">
        <v>32</v>
      </c>
      <c r="J1004" s="183">
        <v>16</v>
      </c>
      <c r="K1004" s="183">
        <v>2151</v>
      </c>
      <c r="L1004" s="184">
        <v>30</v>
      </c>
      <c r="M1004" s="268">
        <f>IF(J1004=0,0,(K1004)/J1004)</f>
        <v>134.4375</v>
      </c>
      <c r="N1004" s="269">
        <f t="shared" si="827"/>
        <v>132.5625</v>
      </c>
      <c r="O1004" s="183">
        <v>94</v>
      </c>
      <c r="P1004" s="167">
        <f t="shared" ref="P1004:R1004" si="831">P1003</f>
        <v>23</v>
      </c>
      <c r="Q1004" s="167">
        <f t="shared" si="831"/>
        <v>1</v>
      </c>
      <c r="R1004" s="167">
        <f t="shared" si="831"/>
        <v>49126</v>
      </c>
      <c r="S1004" s="142"/>
    </row>
    <row r="1005" spans="1:19">
      <c r="A1005" s="280">
        <f t="shared" si="756"/>
        <v>42961</v>
      </c>
      <c r="B1005" s="167">
        <f t="shared" si="757"/>
        <v>20</v>
      </c>
      <c r="C1005" s="263" t="s">
        <v>577</v>
      </c>
      <c r="D1005" s="263" t="s">
        <v>577</v>
      </c>
      <c r="E1005" s="142" t="s">
        <v>545</v>
      </c>
      <c r="F1005" s="262">
        <v>70</v>
      </c>
      <c r="G1005" s="142" t="s">
        <v>670</v>
      </c>
      <c r="H1005" s="167">
        <f t="shared" si="801"/>
        <v>36</v>
      </c>
      <c r="I1005" s="265">
        <v>8</v>
      </c>
      <c r="J1005" s="183">
        <v>16</v>
      </c>
      <c r="K1005" s="266">
        <v>2120</v>
      </c>
      <c r="L1005" s="267">
        <v>0</v>
      </c>
      <c r="M1005" s="268">
        <f>IF(J1005=0,0,(K1005)/J1005)</f>
        <v>132.5</v>
      </c>
      <c r="N1005" s="269">
        <f t="shared" si="827"/>
        <v>132.5</v>
      </c>
      <c r="O1005" s="183">
        <v>550</v>
      </c>
      <c r="P1005" s="167">
        <f t="shared" ref="P1005:R1005" si="832">P1004</f>
        <v>23</v>
      </c>
      <c r="Q1005" s="167">
        <f t="shared" si="832"/>
        <v>1</v>
      </c>
      <c r="R1005" s="167">
        <f t="shared" si="832"/>
        <v>49126</v>
      </c>
      <c r="S1005" s="142"/>
    </row>
    <row r="1006" spans="1:19">
      <c r="A1006" s="280">
        <f t="shared" si="756"/>
        <v>42961</v>
      </c>
      <c r="B1006" s="167">
        <f t="shared" si="757"/>
        <v>21</v>
      </c>
      <c r="C1006" s="142" t="s">
        <v>614</v>
      </c>
      <c r="D1006" s="142" t="s">
        <v>892</v>
      </c>
      <c r="E1006" s="142" t="s">
        <v>545</v>
      </c>
      <c r="F1006" s="168">
        <v>62</v>
      </c>
      <c r="G1006" s="142" t="s">
        <v>693</v>
      </c>
      <c r="H1006" s="167">
        <f t="shared" si="801"/>
        <v>36</v>
      </c>
      <c r="I1006" s="141">
        <v>33</v>
      </c>
      <c r="J1006" s="183">
        <v>16</v>
      </c>
      <c r="K1006" s="183">
        <v>2160</v>
      </c>
      <c r="L1006" s="184">
        <v>80</v>
      </c>
      <c r="M1006" s="185">
        <f>IF(J1006=0,0,(K1006)/J1006)</f>
        <v>135</v>
      </c>
      <c r="N1006" s="256">
        <f t="shared" si="827"/>
        <v>130</v>
      </c>
      <c r="O1006" s="183">
        <v>300</v>
      </c>
      <c r="P1006" s="167">
        <f t="shared" ref="P1006:R1006" si="833">P1005</f>
        <v>23</v>
      </c>
      <c r="Q1006" s="167">
        <f t="shared" si="833"/>
        <v>1</v>
      </c>
      <c r="R1006" s="167">
        <f t="shared" si="833"/>
        <v>49126</v>
      </c>
      <c r="S1006" s="142"/>
    </row>
    <row r="1007" spans="1:19">
      <c r="A1007" s="280">
        <f t="shared" si="756"/>
        <v>42961</v>
      </c>
      <c r="B1007" s="167">
        <f t="shared" si="757"/>
        <v>22</v>
      </c>
      <c r="C1007" s="142" t="s">
        <v>882</v>
      </c>
      <c r="D1007" s="142" t="s">
        <v>882</v>
      </c>
      <c r="E1007" s="142" t="s">
        <v>545</v>
      </c>
      <c r="F1007" s="262">
        <v>53</v>
      </c>
      <c r="G1007" s="142" t="s">
        <v>686</v>
      </c>
      <c r="H1007" s="167">
        <f t="shared" si="801"/>
        <v>36</v>
      </c>
      <c r="I1007" s="141">
        <v>4</v>
      </c>
      <c r="J1007" s="183">
        <v>16</v>
      </c>
      <c r="K1007" s="183">
        <v>2106</v>
      </c>
      <c r="L1007" s="184">
        <v>0</v>
      </c>
      <c r="M1007" s="185">
        <f>IF(J1007=0,0,(K1007)/J1007)</f>
        <v>131.625</v>
      </c>
      <c r="N1007" s="256">
        <f t="shared" si="827"/>
        <v>131.625</v>
      </c>
      <c r="O1007" s="183">
        <v>48</v>
      </c>
      <c r="P1007" s="167">
        <f t="shared" ref="P1007:R1007" si="834">P1006</f>
        <v>23</v>
      </c>
      <c r="Q1007" s="167">
        <f t="shared" si="834"/>
        <v>1</v>
      </c>
      <c r="R1007" s="167">
        <f t="shared" si="834"/>
        <v>49126</v>
      </c>
      <c r="S1007" s="142"/>
    </row>
    <row r="1008" spans="1:19" ht="17.25" thickBot="1">
      <c r="A1008" s="283">
        <f t="shared" si="756"/>
        <v>42961</v>
      </c>
      <c r="B1008" s="171">
        <f t="shared" si="757"/>
        <v>23</v>
      </c>
      <c r="C1008" s="162" t="s">
        <v>576</v>
      </c>
      <c r="D1008" s="162" t="s">
        <v>884</v>
      </c>
      <c r="E1008" s="162" t="s">
        <v>844</v>
      </c>
      <c r="F1008" s="181">
        <v>49</v>
      </c>
      <c r="G1008" s="274" t="s">
        <v>867</v>
      </c>
      <c r="H1008" s="171">
        <f t="shared" si="801"/>
        <v>36</v>
      </c>
      <c r="I1008" s="157">
        <v>34</v>
      </c>
      <c r="J1008" s="189">
        <v>16</v>
      </c>
      <c r="K1008" s="189">
        <v>2116</v>
      </c>
      <c r="L1008" s="190">
        <v>43</v>
      </c>
      <c r="M1008" s="191">
        <f t="shared" ref="M1008:M1015" si="835">IF(J1008=0,0,(K1008)/J1008)</f>
        <v>132.25</v>
      </c>
      <c r="N1008" s="275">
        <f t="shared" si="827"/>
        <v>129.5625</v>
      </c>
      <c r="O1008" s="189">
        <v>142</v>
      </c>
      <c r="P1008" s="171">
        <f t="shared" ref="P1008:R1008" si="836">P1007</f>
        <v>23</v>
      </c>
      <c r="Q1008" s="171">
        <f t="shared" si="836"/>
        <v>1</v>
      </c>
      <c r="R1008" s="171">
        <f t="shared" si="836"/>
        <v>49126</v>
      </c>
      <c r="S1008" s="162"/>
    </row>
    <row r="1009" spans="1:20" ht="17.25" thickTop="1">
      <c r="A1009" s="284">
        <f>A1008+7</f>
        <v>42968</v>
      </c>
      <c r="B1009" s="285">
        <v>1</v>
      </c>
      <c r="C1009" s="66" t="s">
        <v>29</v>
      </c>
      <c r="D1009" s="66" t="s">
        <v>548</v>
      </c>
      <c r="E1009" s="66" t="s">
        <v>821</v>
      </c>
      <c r="F1009" s="173">
        <v>128</v>
      </c>
      <c r="G1009" s="66" t="s">
        <v>693</v>
      </c>
      <c r="H1009" s="285">
        <f>H1008+1</f>
        <v>37</v>
      </c>
      <c r="I1009" s="65">
        <v>36</v>
      </c>
      <c r="J1009" s="192">
        <v>16</v>
      </c>
      <c r="K1009" s="192">
        <v>2160</v>
      </c>
      <c r="L1009" s="193">
        <v>81</v>
      </c>
      <c r="M1009" s="194">
        <f t="shared" si="835"/>
        <v>135</v>
      </c>
      <c r="N1009" s="242">
        <f>IF(J1009=0,0,(K1009-L1009)/J1009)</f>
        <v>129.9375</v>
      </c>
      <c r="O1009" s="192">
        <v>459</v>
      </c>
      <c r="P1009" s="285">
        <f>COUNTA(C1009:C1038)</f>
        <v>30</v>
      </c>
      <c r="Q1009" s="285">
        <v>1</v>
      </c>
      <c r="R1009" s="285">
        <f>SUM(K1009:K1038)</f>
        <v>62742</v>
      </c>
      <c r="S1009" s="208">
        <f>SUM(L1009:L1038)</f>
        <v>1147</v>
      </c>
      <c r="T1009" s="232"/>
    </row>
    <row r="1010" spans="1:20">
      <c r="A1010" s="284">
        <f t="shared" si="756"/>
        <v>42968</v>
      </c>
      <c r="B1010" s="285">
        <f t="shared" si="757"/>
        <v>2</v>
      </c>
      <c r="C1010" s="125" t="s">
        <v>402</v>
      </c>
      <c r="D1010" s="125" t="s">
        <v>551</v>
      </c>
      <c r="E1010" s="66" t="s">
        <v>545</v>
      </c>
      <c r="F1010" s="173">
        <v>113</v>
      </c>
      <c r="G1010" s="109" t="s">
        <v>670</v>
      </c>
      <c r="H1010" s="285">
        <f t="shared" si="801"/>
        <v>37</v>
      </c>
      <c r="I1010" s="65">
        <v>26</v>
      </c>
      <c r="J1010" s="192">
        <v>16</v>
      </c>
      <c r="K1010" s="192">
        <v>2152</v>
      </c>
      <c r="L1010" s="193">
        <v>10</v>
      </c>
      <c r="M1010" s="194">
        <f t="shared" si="835"/>
        <v>134.5</v>
      </c>
      <c r="N1010" s="242">
        <f t="shared" ref="N1010" si="837">IF(J1010=0,0,(K1010-L1010)/J1010)</f>
        <v>133.875</v>
      </c>
      <c r="O1010" s="192">
        <v>290</v>
      </c>
      <c r="P1010" s="285">
        <f t="shared" ref="P1010:R1010" si="838">P1009</f>
        <v>30</v>
      </c>
      <c r="Q1010" s="285">
        <f t="shared" si="838"/>
        <v>1</v>
      </c>
      <c r="R1010" s="285">
        <f t="shared" si="838"/>
        <v>62742</v>
      </c>
      <c r="S1010" s="66" t="s">
        <v>751</v>
      </c>
    </row>
    <row r="1011" spans="1:20">
      <c r="A1011" s="284">
        <f t="shared" si="756"/>
        <v>42968</v>
      </c>
      <c r="B1011" s="285">
        <f t="shared" si="757"/>
        <v>3</v>
      </c>
      <c r="C1011" s="66" t="s">
        <v>885</v>
      </c>
      <c r="D1011" s="66" t="s">
        <v>852</v>
      </c>
      <c r="E1011" s="66" t="s">
        <v>545</v>
      </c>
      <c r="F1011" s="101">
        <v>106</v>
      </c>
      <c r="G1011" s="66" t="s">
        <v>729</v>
      </c>
      <c r="H1011" s="285">
        <f t="shared" si="801"/>
        <v>37</v>
      </c>
      <c r="I1011" s="65">
        <v>9</v>
      </c>
      <c r="J1011" s="192">
        <v>16</v>
      </c>
      <c r="K1011" s="192">
        <v>2144</v>
      </c>
      <c r="L1011" s="193">
        <v>98</v>
      </c>
      <c r="M1011" s="194">
        <f t="shared" si="835"/>
        <v>134</v>
      </c>
      <c r="N1011" s="242">
        <f>IF(J1011=0,0,(K1011-L1011)/J1011)</f>
        <v>127.875</v>
      </c>
      <c r="O1011" s="192">
        <v>95</v>
      </c>
      <c r="P1011" s="285">
        <f t="shared" ref="P1011:R1011" si="839">P1010</f>
        <v>30</v>
      </c>
      <c r="Q1011" s="285">
        <f t="shared" si="839"/>
        <v>1</v>
      </c>
      <c r="R1011" s="285">
        <f t="shared" si="839"/>
        <v>62742</v>
      </c>
      <c r="S1011" s="194">
        <f>AVERAGE(M1009:M1038)</f>
        <v>133.77603174603175</v>
      </c>
      <c r="T1011" s="232"/>
    </row>
    <row r="1012" spans="1:20">
      <c r="A1012" s="284">
        <f t="shared" si="756"/>
        <v>42968</v>
      </c>
      <c r="B1012" s="285">
        <f t="shared" si="757"/>
        <v>4</v>
      </c>
      <c r="C1012" s="66" t="s">
        <v>360</v>
      </c>
      <c r="D1012" s="66" t="s">
        <v>853</v>
      </c>
      <c r="E1012" s="66" t="s">
        <v>545</v>
      </c>
      <c r="F1012" s="173">
        <v>105</v>
      </c>
      <c r="G1012" s="66" t="s">
        <v>693</v>
      </c>
      <c r="H1012" s="285">
        <f t="shared" si="801"/>
        <v>37</v>
      </c>
      <c r="I1012" s="65">
        <v>26</v>
      </c>
      <c r="J1012" s="192">
        <v>16</v>
      </c>
      <c r="K1012" s="192">
        <v>2146</v>
      </c>
      <c r="L1012" s="193">
        <v>56</v>
      </c>
      <c r="M1012" s="194">
        <f t="shared" si="835"/>
        <v>134.125</v>
      </c>
      <c r="N1012" s="242">
        <f t="shared" ref="N1012:N1015" si="840">IF(J1012=0,0,(K1012-L1012)/J1012)</f>
        <v>130.625</v>
      </c>
      <c r="O1012" s="192">
        <v>508</v>
      </c>
      <c r="P1012" s="285">
        <f t="shared" ref="P1012:R1012" si="841">P1011</f>
        <v>30</v>
      </c>
      <c r="Q1012" s="285">
        <f t="shared" si="841"/>
        <v>1</v>
      </c>
      <c r="R1012" s="285">
        <f t="shared" si="841"/>
        <v>62742</v>
      </c>
      <c r="S1012" s="66" t="s">
        <v>851</v>
      </c>
    </row>
    <row r="1013" spans="1:20">
      <c r="A1013" s="284">
        <f t="shared" si="756"/>
        <v>42968</v>
      </c>
      <c r="B1013" s="285">
        <f t="shared" si="757"/>
        <v>5</v>
      </c>
      <c r="C1013" s="66" t="s">
        <v>358</v>
      </c>
      <c r="D1013" s="66" t="s">
        <v>556</v>
      </c>
      <c r="E1013" s="66" t="s">
        <v>620</v>
      </c>
      <c r="F1013" s="101">
        <v>100</v>
      </c>
      <c r="G1013" s="66" t="s">
        <v>679</v>
      </c>
      <c r="H1013" s="285">
        <f t="shared" si="801"/>
        <v>37</v>
      </c>
      <c r="I1013" s="65">
        <v>27</v>
      </c>
      <c r="J1013" s="192">
        <v>16</v>
      </c>
      <c r="K1013" s="192">
        <v>2125</v>
      </c>
      <c r="L1013" s="193">
        <v>38</v>
      </c>
      <c r="M1013" s="194">
        <f t="shared" si="835"/>
        <v>132.8125</v>
      </c>
      <c r="N1013" s="242">
        <f t="shared" si="840"/>
        <v>130.4375</v>
      </c>
      <c r="O1013" s="192">
        <v>71</v>
      </c>
      <c r="P1013" s="285">
        <f t="shared" ref="P1013:R1013" si="842">P1012</f>
        <v>30</v>
      </c>
      <c r="Q1013" s="285">
        <f t="shared" si="842"/>
        <v>1</v>
      </c>
      <c r="R1013" s="285">
        <f t="shared" si="842"/>
        <v>62742</v>
      </c>
      <c r="S1013" s="194">
        <f>AVERAGE(F1009:F1038)</f>
        <v>86.3</v>
      </c>
    </row>
    <row r="1014" spans="1:20">
      <c r="A1014" s="284">
        <f t="shared" si="756"/>
        <v>42968</v>
      </c>
      <c r="B1014" s="285">
        <f t="shared" si="757"/>
        <v>6</v>
      </c>
      <c r="C1014" s="98" t="s">
        <v>534</v>
      </c>
      <c r="D1014" s="98" t="s">
        <v>558</v>
      </c>
      <c r="E1014" s="98" t="s">
        <v>545</v>
      </c>
      <c r="F1014" s="173">
        <v>100</v>
      </c>
      <c r="G1014" s="66" t="s">
        <v>670</v>
      </c>
      <c r="H1014" s="285">
        <f t="shared" si="801"/>
        <v>37</v>
      </c>
      <c r="I1014" s="65">
        <v>10</v>
      </c>
      <c r="J1014" s="192">
        <v>16</v>
      </c>
      <c r="K1014" s="192">
        <v>2160</v>
      </c>
      <c r="L1014" s="193">
        <v>36</v>
      </c>
      <c r="M1014" s="194">
        <f t="shared" si="835"/>
        <v>135</v>
      </c>
      <c r="N1014" s="242">
        <f t="shared" si="840"/>
        <v>132.75</v>
      </c>
      <c r="O1014" s="192">
        <v>310</v>
      </c>
      <c r="P1014" s="285">
        <f t="shared" ref="P1014:R1014" si="843">P1013</f>
        <v>30</v>
      </c>
      <c r="Q1014" s="285">
        <f t="shared" si="843"/>
        <v>1</v>
      </c>
      <c r="R1014" s="285">
        <f t="shared" si="843"/>
        <v>62742</v>
      </c>
      <c r="S1014" s="66" t="s">
        <v>877</v>
      </c>
    </row>
    <row r="1015" spans="1:20">
      <c r="A1015" s="284">
        <f t="shared" si="756"/>
        <v>42968</v>
      </c>
      <c r="B1015" s="285">
        <f t="shared" si="757"/>
        <v>7</v>
      </c>
      <c r="C1015" s="66" t="s">
        <v>621</v>
      </c>
      <c r="D1015" s="66" t="s">
        <v>612</v>
      </c>
      <c r="E1015" s="66"/>
      <c r="F1015" s="137">
        <v>100</v>
      </c>
      <c r="G1015" s="66" t="s">
        <v>686</v>
      </c>
      <c r="H1015" s="285">
        <f t="shared" si="801"/>
        <v>37</v>
      </c>
      <c r="I1015" s="65">
        <v>2</v>
      </c>
      <c r="J1015" s="192">
        <v>16</v>
      </c>
      <c r="K1015" s="192">
        <v>2142</v>
      </c>
      <c r="L1015" s="193">
        <v>12</v>
      </c>
      <c r="M1015" s="194">
        <f t="shared" si="835"/>
        <v>133.875</v>
      </c>
      <c r="N1015" s="242">
        <f t="shared" si="840"/>
        <v>133.125</v>
      </c>
      <c r="O1015" s="192">
        <v>351</v>
      </c>
      <c r="P1015" s="285">
        <f t="shared" ref="P1015:R1015" si="844">P1014</f>
        <v>30</v>
      </c>
      <c r="Q1015" s="285">
        <f t="shared" si="844"/>
        <v>1</v>
      </c>
      <c r="R1015" s="285">
        <f t="shared" si="844"/>
        <v>62742</v>
      </c>
      <c r="S1015" s="194">
        <f>S1011*P1009*16</f>
        <v>64212.495238095238</v>
      </c>
    </row>
    <row r="1016" spans="1:20">
      <c r="A1016" s="284">
        <f>A1015</f>
        <v>42968</v>
      </c>
      <c r="B1016" s="285">
        <f>B1015+1</f>
        <v>8</v>
      </c>
      <c r="C1016" s="98" t="s">
        <v>606</v>
      </c>
      <c r="D1016" s="98" t="s">
        <v>840</v>
      </c>
      <c r="E1016" s="98" t="s">
        <v>844</v>
      </c>
      <c r="F1016" s="101">
        <v>95</v>
      </c>
      <c r="G1016" s="66" t="s">
        <v>670</v>
      </c>
      <c r="H1016" s="285">
        <f>H1015</f>
        <v>37</v>
      </c>
      <c r="I1016" s="65">
        <v>12</v>
      </c>
      <c r="J1016" s="192">
        <v>16</v>
      </c>
      <c r="K1016" s="192">
        <v>2115</v>
      </c>
      <c r="L1016" s="193">
        <v>120</v>
      </c>
      <c r="M1016" s="194">
        <f>IF(J1016=0,0,(K1016)/J1016)</f>
        <v>132.1875</v>
      </c>
      <c r="N1016" s="242">
        <f>IF(J1016=0,0,(K1016-L1016)/J1016)</f>
        <v>124.6875</v>
      </c>
      <c r="O1016" s="192">
        <v>231</v>
      </c>
      <c r="P1016" s="285">
        <f>P1015</f>
        <v>30</v>
      </c>
      <c r="Q1016" s="285">
        <f>Q1015</f>
        <v>1</v>
      </c>
      <c r="R1016" s="285">
        <f>R1015</f>
        <v>62742</v>
      </c>
      <c r="S1016" s="66" t="s">
        <v>855</v>
      </c>
    </row>
    <row r="1017" spans="1:20">
      <c r="A1017" s="284">
        <f t="shared" si="756"/>
        <v>42968</v>
      </c>
      <c r="B1017" s="285">
        <f t="shared" si="757"/>
        <v>9</v>
      </c>
      <c r="C1017" s="66" t="s">
        <v>858</v>
      </c>
      <c r="D1017" s="66" t="s">
        <v>859</v>
      </c>
      <c r="E1017" s="66" t="s">
        <v>545</v>
      </c>
      <c r="F1017" s="101">
        <v>94</v>
      </c>
      <c r="G1017" s="66" t="s">
        <v>693</v>
      </c>
      <c r="H1017" s="285">
        <f t="shared" si="801"/>
        <v>37</v>
      </c>
      <c r="I1017" s="65">
        <v>9</v>
      </c>
      <c r="J1017" s="192">
        <v>16</v>
      </c>
      <c r="K1017" s="192">
        <v>2128</v>
      </c>
      <c r="L1017" s="193">
        <v>12</v>
      </c>
      <c r="M1017" s="194">
        <f t="shared" ref="M1017:M1020" si="845">IF(J1017=0,0,(K1017)/J1017)</f>
        <v>133</v>
      </c>
      <c r="N1017" s="242">
        <f t="shared" ref="N1017:N1020" si="846">IF(J1017=0,0,(K1017-L1017)/J1017)</f>
        <v>132.25</v>
      </c>
      <c r="O1017" s="192">
        <v>342</v>
      </c>
      <c r="P1017" s="285">
        <f t="shared" ref="P1017:R1017" si="847">P1016</f>
        <v>30</v>
      </c>
      <c r="Q1017" s="285">
        <f t="shared" si="847"/>
        <v>1</v>
      </c>
      <c r="R1017" s="285">
        <f t="shared" si="847"/>
        <v>62742</v>
      </c>
      <c r="S1017" s="194">
        <f>AVERAGE(I1009:I1038)</f>
        <v>17.5</v>
      </c>
    </row>
    <row r="1018" spans="1:20">
      <c r="A1018" s="284">
        <f t="shared" ref="A1018:A1038" si="848">A1017</f>
        <v>42968</v>
      </c>
      <c r="B1018" s="285">
        <f t="shared" ref="B1018:B1038" si="849">B1017+1</f>
        <v>10</v>
      </c>
      <c r="C1018" s="66" t="s">
        <v>613</v>
      </c>
      <c r="D1018" s="66" t="s">
        <v>589</v>
      </c>
      <c r="E1018" s="66" t="s">
        <v>837</v>
      </c>
      <c r="F1018" s="101">
        <v>93</v>
      </c>
      <c r="G1018" s="66" t="s">
        <v>693</v>
      </c>
      <c r="H1018" s="285">
        <f t="shared" si="801"/>
        <v>37</v>
      </c>
      <c r="I1018" s="65">
        <v>9</v>
      </c>
      <c r="J1018" s="192">
        <v>16</v>
      </c>
      <c r="K1018" s="192">
        <v>2149</v>
      </c>
      <c r="L1018" s="193">
        <v>0</v>
      </c>
      <c r="M1018" s="194">
        <f t="shared" si="845"/>
        <v>134.3125</v>
      </c>
      <c r="N1018" s="242">
        <f t="shared" si="846"/>
        <v>134.3125</v>
      </c>
      <c r="O1018" s="192">
        <v>294</v>
      </c>
      <c r="P1018" s="285">
        <f t="shared" ref="P1018:R1018" si="850">P1017</f>
        <v>30</v>
      </c>
      <c r="Q1018" s="285">
        <f t="shared" si="850"/>
        <v>1</v>
      </c>
      <c r="R1018" s="285">
        <f t="shared" si="850"/>
        <v>62742</v>
      </c>
      <c r="S1018" s="66"/>
    </row>
    <row r="1019" spans="1:20">
      <c r="A1019" s="284">
        <f t="shared" si="848"/>
        <v>42968</v>
      </c>
      <c r="B1019" s="285">
        <f t="shared" si="849"/>
        <v>11</v>
      </c>
      <c r="C1019" s="66" t="s">
        <v>871</v>
      </c>
      <c r="D1019" s="66" t="s">
        <v>618</v>
      </c>
      <c r="E1019" s="66"/>
      <c r="F1019" s="277">
        <v>92</v>
      </c>
      <c r="G1019" s="66" t="s">
        <v>679</v>
      </c>
      <c r="H1019" s="285">
        <f t="shared" si="801"/>
        <v>37</v>
      </c>
      <c r="I1019" s="65">
        <v>36</v>
      </c>
      <c r="J1019" s="192">
        <v>16</v>
      </c>
      <c r="K1019" s="192">
        <v>2131</v>
      </c>
      <c r="L1019" s="193">
        <v>32</v>
      </c>
      <c r="M1019" s="194">
        <f t="shared" si="845"/>
        <v>133.1875</v>
      </c>
      <c r="N1019" s="242">
        <f t="shared" si="846"/>
        <v>131.1875</v>
      </c>
      <c r="O1019" s="192">
        <v>87</v>
      </c>
      <c r="P1019" s="285">
        <f t="shared" ref="P1019:R1019" si="851">P1018</f>
        <v>30</v>
      </c>
      <c r="Q1019" s="285">
        <f t="shared" si="851"/>
        <v>1</v>
      </c>
      <c r="R1019" s="285">
        <f t="shared" si="851"/>
        <v>62742</v>
      </c>
      <c r="S1019" s="66"/>
    </row>
    <row r="1020" spans="1:20">
      <c r="A1020" s="284">
        <f t="shared" si="848"/>
        <v>42968</v>
      </c>
      <c r="B1020" s="285">
        <f t="shared" si="849"/>
        <v>12</v>
      </c>
      <c r="C1020" s="66" t="s">
        <v>36</v>
      </c>
      <c r="D1020" s="66" t="s">
        <v>816</v>
      </c>
      <c r="E1020" s="66" t="s">
        <v>837</v>
      </c>
      <c r="F1020" s="173">
        <v>93</v>
      </c>
      <c r="G1020" s="66" t="s">
        <v>670</v>
      </c>
      <c r="H1020" s="285">
        <f t="shared" si="801"/>
        <v>37</v>
      </c>
      <c r="I1020" s="65">
        <v>36</v>
      </c>
      <c r="J1020" s="192">
        <v>16</v>
      </c>
      <c r="K1020" s="192">
        <v>2129</v>
      </c>
      <c r="L1020" s="193">
        <v>118</v>
      </c>
      <c r="M1020" s="194">
        <f t="shared" si="845"/>
        <v>133.0625</v>
      </c>
      <c r="N1020" s="242">
        <f t="shared" si="846"/>
        <v>125.6875</v>
      </c>
      <c r="O1020" s="192">
        <v>383</v>
      </c>
      <c r="P1020" s="285">
        <f t="shared" ref="P1020:R1020" si="852">P1019</f>
        <v>30</v>
      </c>
      <c r="Q1020" s="285">
        <f t="shared" si="852"/>
        <v>1</v>
      </c>
      <c r="R1020" s="285">
        <f t="shared" si="852"/>
        <v>62742</v>
      </c>
      <c r="S1020" s="194"/>
    </row>
    <row r="1021" spans="1:20">
      <c r="A1021" s="284">
        <f t="shared" si="848"/>
        <v>42968</v>
      </c>
      <c r="B1021" s="285">
        <f t="shared" si="849"/>
        <v>13</v>
      </c>
      <c r="C1021" s="66" t="s">
        <v>856</v>
      </c>
      <c r="D1021" s="66" t="s">
        <v>857</v>
      </c>
      <c r="E1021" s="66" t="s">
        <v>545</v>
      </c>
      <c r="F1021" s="101">
        <v>92</v>
      </c>
      <c r="G1021" s="66" t="s">
        <v>693</v>
      </c>
      <c r="H1021" s="285">
        <f t="shared" si="801"/>
        <v>37</v>
      </c>
      <c r="I1021" s="65">
        <v>12</v>
      </c>
      <c r="J1021" s="192">
        <v>16</v>
      </c>
      <c r="K1021" s="192">
        <v>2112</v>
      </c>
      <c r="L1021" s="193">
        <v>29</v>
      </c>
      <c r="M1021" s="194">
        <f>IF(J1021=0,0,(K1021)/J1021)</f>
        <v>132</v>
      </c>
      <c r="N1021" s="242">
        <f>IF(J1021=0,0,(K1021-L1021)/J1021)</f>
        <v>130.1875</v>
      </c>
      <c r="O1021" s="192">
        <v>29</v>
      </c>
      <c r="P1021" s="285">
        <f t="shared" ref="P1021:R1021" si="853">P1020</f>
        <v>30</v>
      </c>
      <c r="Q1021" s="285">
        <f t="shared" si="853"/>
        <v>1</v>
      </c>
      <c r="R1021" s="285">
        <f t="shared" si="853"/>
        <v>62742</v>
      </c>
      <c r="S1021" s="66"/>
    </row>
    <row r="1022" spans="1:20">
      <c r="A1022" s="284">
        <f t="shared" si="848"/>
        <v>42968</v>
      </c>
      <c r="B1022" s="285">
        <f t="shared" si="849"/>
        <v>14</v>
      </c>
      <c r="C1022" s="290" t="s">
        <v>276</v>
      </c>
      <c r="D1022" s="290" t="s">
        <v>622</v>
      </c>
      <c r="E1022" s="290" t="s">
        <v>545</v>
      </c>
      <c r="F1022" s="173">
        <v>91</v>
      </c>
      <c r="G1022" s="66" t="s">
        <v>670</v>
      </c>
      <c r="H1022" s="285">
        <f t="shared" si="801"/>
        <v>37</v>
      </c>
      <c r="I1022" s="65">
        <v>33</v>
      </c>
      <c r="J1022" s="192">
        <v>15</v>
      </c>
      <c r="K1022" s="192">
        <v>2143</v>
      </c>
      <c r="L1022" s="193">
        <v>24</v>
      </c>
      <c r="M1022" s="194">
        <f t="shared" ref="M1022" si="854">IF(J1022=0,0,(K1022)/J1022)</f>
        <v>142.86666666666667</v>
      </c>
      <c r="N1022" s="242">
        <f t="shared" ref="N1022" si="855">IF(J1022=0,0,(K1022-L1022)/J1022)</f>
        <v>141.26666666666668</v>
      </c>
      <c r="O1022" s="192">
        <v>201</v>
      </c>
      <c r="P1022" s="285">
        <f t="shared" ref="P1022:R1022" si="856">P1021</f>
        <v>30</v>
      </c>
      <c r="Q1022" s="285">
        <f t="shared" si="856"/>
        <v>1</v>
      </c>
      <c r="R1022" s="285">
        <f t="shared" si="856"/>
        <v>62742</v>
      </c>
      <c r="S1022" s="66"/>
    </row>
    <row r="1023" spans="1:20">
      <c r="A1023" s="284">
        <f t="shared" si="848"/>
        <v>42968</v>
      </c>
      <c r="B1023" s="285">
        <f t="shared" si="849"/>
        <v>15</v>
      </c>
      <c r="C1023" s="66" t="s">
        <v>753</v>
      </c>
      <c r="D1023" s="66" t="s">
        <v>876</v>
      </c>
      <c r="E1023" s="66" t="s">
        <v>620</v>
      </c>
      <c r="F1023" s="101">
        <v>90</v>
      </c>
      <c r="G1023" s="66" t="s">
        <v>693</v>
      </c>
      <c r="H1023" s="285">
        <f t="shared" si="801"/>
        <v>37</v>
      </c>
      <c r="I1023" s="65">
        <v>18</v>
      </c>
      <c r="J1023" s="192">
        <v>16</v>
      </c>
      <c r="K1023" s="192">
        <v>2160</v>
      </c>
      <c r="L1023" s="193">
        <v>55</v>
      </c>
      <c r="M1023" s="194">
        <f t="shared" ref="M1023:M1024" si="857">IF(J1023=0,0,(K1023)/J1023)</f>
        <v>135</v>
      </c>
      <c r="N1023" s="242">
        <f t="shared" ref="N1023" si="858">IF(J1023=0,0,(K1023-L1023)/J1023)</f>
        <v>131.5625</v>
      </c>
      <c r="O1023" s="192">
        <v>196</v>
      </c>
      <c r="P1023" s="285">
        <f t="shared" ref="P1023:R1023" si="859">P1022</f>
        <v>30</v>
      </c>
      <c r="Q1023" s="285">
        <f t="shared" si="859"/>
        <v>1</v>
      </c>
      <c r="R1023" s="285">
        <f t="shared" si="859"/>
        <v>62742</v>
      </c>
      <c r="S1023" s="66"/>
    </row>
    <row r="1024" spans="1:20">
      <c r="A1024" s="284">
        <f t="shared" si="848"/>
        <v>42968</v>
      </c>
      <c r="B1024" s="285">
        <f t="shared" si="849"/>
        <v>16</v>
      </c>
      <c r="C1024" s="98" t="s">
        <v>619</v>
      </c>
      <c r="D1024" s="98" t="s">
        <v>598</v>
      </c>
      <c r="E1024" s="98"/>
      <c r="F1024" s="277">
        <v>89</v>
      </c>
      <c r="G1024" s="66" t="s">
        <v>693</v>
      </c>
      <c r="H1024" s="285">
        <f t="shared" si="801"/>
        <v>37</v>
      </c>
      <c r="I1024" s="65">
        <v>6</v>
      </c>
      <c r="J1024" s="192">
        <v>16</v>
      </c>
      <c r="K1024" s="192">
        <v>2148</v>
      </c>
      <c r="L1024" s="193">
        <v>136</v>
      </c>
      <c r="M1024" s="194">
        <f t="shared" si="857"/>
        <v>134.25</v>
      </c>
      <c r="N1024" s="242">
        <f>IF(J1024=0,0,(K1024-L1024)/J1024)</f>
        <v>125.75</v>
      </c>
      <c r="O1024" s="192">
        <v>1286</v>
      </c>
      <c r="P1024" s="285">
        <f t="shared" ref="P1024:R1024" si="860">P1023</f>
        <v>30</v>
      </c>
      <c r="Q1024" s="285">
        <f t="shared" si="860"/>
        <v>1</v>
      </c>
      <c r="R1024" s="285">
        <f t="shared" si="860"/>
        <v>62742</v>
      </c>
      <c r="S1024" s="66"/>
    </row>
    <row r="1025" spans="1:20">
      <c r="A1025" s="284">
        <f t="shared" si="848"/>
        <v>42968</v>
      </c>
      <c r="B1025" s="285">
        <f t="shared" si="849"/>
        <v>17</v>
      </c>
      <c r="C1025" s="290" t="s">
        <v>626</v>
      </c>
      <c r="D1025" s="290" t="s">
        <v>843</v>
      </c>
      <c r="E1025" s="290" t="s">
        <v>821</v>
      </c>
      <c r="F1025" s="101">
        <v>88</v>
      </c>
      <c r="G1025" s="66" t="s">
        <v>693</v>
      </c>
      <c r="H1025" s="285">
        <f t="shared" si="801"/>
        <v>37</v>
      </c>
      <c r="I1025" s="65">
        <v>17</v>
      </c>
      <c r="J1025" s="192">
        <v>16</v>
      </c>
      <c r="K1025" s="192">
        <v>2120</v>
      </c>
      <c r="L1025" s="193">
        <v>0</v>
      </c>
      <c r="M1025" s="194">
        <f>IF(J1025=0,0,(K1025)/J1025)</f>
        <v>132.5</v>
      </c>
      <c r="N1025" s="242">
        <f>IF(J1025=0,0,(K1025-L1025)/J1025)</f>
        <v>132.5</v>
      </c>
      <c r="O1025" s="192">
        <v>210</v>
      </c>
      <c r="P1025" s="285">
        <f t="shared" ref="P1025:R1025" si="861">P1024</f>
        <v>30</v>
      </c>
      <c r="Q1025" s="285">
        <f t="shared" si="861"/>
        <v>1</v>
      </c>
      <c r="R1025" s="285">
        <f t="shared" si="861"/>
        <v>62742</v>
      </c>
      <c r="S1025" s="66"/>
    </row>
    <row r="1026" spans="1:20">
      <c r="A1026" s="284">
        <f t="shared" si="848"/>
        <v>42968</v>
      </c>
      <c r="B1026" s="285">
        <f t="shared" si="849"/>
        <v>18</v>
      </c>
      <c r="C1026" s="125" t="s">
        <v>381</v>
      </c>
      <c r="D1026" s="125" t="s">
        <v>879</v>
      </c>
      <c r="E1026" s="66" t="s">
        <v>545</v>
      </c>
      <c r="F1026" s="101">
        <v>86</v>
      </c>
      <c r="G1026" s="66" t="s">
        <v>670</v>
      </c>
      <c r="H1026" s="285">
        <f t="shared" si="801"/>
        <v>37</v>
      </c>
      <c r="I1026" s="65">
        <v>21</v>
      </c>
      <c r="J1026" s="192">
        <v>16</v>
      </c>
      <c r="K1026" s="192">
        <v>2138</v>
      </c>
      <c r="L1026" s="193">
        <v>39</v>
      </c>
      <c r="M1026" s="194">
        <f>IF(J1026=0,0,(K1026)/J1026)</f>
        <v>133.625</v>
      </c>
      <c r="N1026" s="242">
        <f>IF(J1026=0,0,(K1026-L1026)/J1026)</f>
        <v>131.1875</v>
      </c>
      <c r="O1026" s="192">
        <v>205</v>
      </c>
      <c r="P1026" s="285">
        <f t="shared" ref="P1026:R1026" si="862">P1025</f>
        <v>30</v>
      </c>
      <c r="Q1026" s="285">
        <f t="shared" si="862"/>
        <v>1</v>
      </c>
      <c r="R1026" s="285">
        <f t="shared" si="862"/>
        <v>62742</v>
      </c>
      <c r="S1026" s="66"/>
    </row>
    <row r="1027" spans="1:20">
      <c r="A1027" s="284">
        <f t="shared" si="848"/>
        <v>42968</v>
      </c>
      <c r="B1027" s="285">
        <f t="shared" si="849"/>
        <v>19</v>
      </c>
      <c r="C1027" s="125" t="s">
        <v>608</v>
      </c>
      <c r="D1027" s="125" t="s">
        <v>608</v>
      </c>
      <c r="E1027" s="66"/>
      <c r="F1027" s="137">
        <v>83</v>
      </c>
      <c r="G1027" s="66" t="s">
        <v>686</v>
      </c>
      <c r="H1027" s="285">
        <f t="shared" si="801"/>
        <v>37</v>
      </c>
      <c r="I1027" s="65">
        <v>3</v>
      </c>
      <c r="J1027" s="213">
        <v>14</v>
      </c>
      <c r="K1027" s="192">
        <v>1852</v>
      </c>
      <c r="L1027" s="193">
        <v>0</v>
      </c>
      <c r="M1027" s="194">
        <f t="shared" ref="M1027:M1029" si="863">IF(J1027=0,0,(K1027)/J1027)</f>
        <v>132.28571428571428</v>
      </c>
      <c r="N1027" s="242">
        <f t="shared" ref="N1027:N1038" si="864">IF(J1027=0,0,(K1027-L1027)/J1027)</f>
        <v>132.28571428571428</v>
      </c>
      <c r="O1027" s="192">
        <v>69</v>
      </c>
      <c r="P1027" s="285">
        <f t="shared" ref="P1027:R1027" si="865">P1026</f>
        <v>30</v>
      </c>
      <c r="Q1027" s="285">
        <f t="shared" si="865"/>
        <v>1</v>
      </c>
      <c r="R1027" s="285">
        <f t="shared" si="865"/>
        <v>62742</v>
      </c>
      <c r="S1027" s="66"/>
    </row>
    <row r="1028" spans="1:20">
      <c r="A1028" s="284">
        <f t="shared" si="848"/>
        <v>42968</v>
      </c>
      <c r="B1028" s="285">
        <f t="shared" si="849"/>
        <v>20</v>
      </c>
      <c r="C1028" s="95" t="s">
        <v>616</v>
      </c>
      <c r="D1028" s="95" t="s">
        <v>616</v>
      </c>
      <c r="E1028" s="165"/>
      <c r="F1028" s="137">
        <v>82</v>
      </c>
      <c r="G1028" s="66" t="s">
        <v>687</v>
      </c>
      <c r="H1028" s="285">
        <f t="shared" si="801"/>
        <v>37</v>
      </c>
      <c r="I1028" s="65">
        <v>1</v>
      </c>
      <c r="J1028" s="192">
        <v>16</v>
      </c>
      <c r="K1028" s="192">
        <v>2093</v>
      </c>
      <c r="L1028" s="193">
        <v>0</v>
      </c>
      <c r="M1028" s="194">
        <f t="shared" si="863"/>
        <v>130.8125</v>
      </c>
      <c r="N1028" s="242">
        <f t="shared" si="864"/>
        <v>130.8125</v>
      </c>
      <c r="O1028" s="192">
        <v>220</v>
      </c>
      <c r="P1028" s="285">
        <f t="shared" ref="P1028:R1028" si="866">P1027</f>
        <v>30</v>
      </c>
      <c r="Q1028" s="285">
        <f t="shared" si="866"/>
        <v>1</v>
      </c>
      <c r="R1028" s="285">
        <f t="shared" si="866"/>
        <v>62742</v>
      </c>
      <c r="S1028" s="66"/>
    </row>
    <row r="1029" spans="1:20">
      <c r="A1029" s="284">
        <f t="shared" si="848"/>
        <v>42968</v>
      </c>
      <c r="B1029" s="285">
        <f t="shared" si="849"/>
        <v>21</v>
      </c>
      <c r="C1029" s="174" t="s">
        <v>41</v>
      </c>
      <c r="D1029" s="174" t="s">
        <v>41</v>
      </c>
      <c r="E1029" s="98" t="s">
        <v>545</v>
      </c>
      <c r="F1029" s="278">
        <v>81</v>
      </c>
      <c r="G1029" s="109" t="s">
        <v>679</v>
      </c>
      <c r="H1029" s="285">
        <f t="shared" si="801"/>
        <v>37</v>
      </c>
      <c r="I1029" s="65">
        <v>37</v>
      </c>
      <c r="J1029" s="192">
        <v>16</v>
      </c>
      <c r="K1029" s="192">
        <v>2137</v>
      </c>
      <c r="L1029" s="193">
        <v>19</v>
      </c>
      <c r="M1029" s="194">
        <f t="shared" si="863"/>
        <v>133.5625</v>
      </c>
      <c r="N1029" s="242">
        <f t="shared" si="864"/>
        <v>132.375</v>
      </c>
      <c r="O1029" s="192">
        <v>13</v>
      </c>
      <c r="P1029" s="285">
        <f t="shared" ref="P1029:R1029" si="867">P1028</f>
        <v>30</v>
      </c>
      <c r="Q1029" s="285">
        <f t="shared" si="867"/>
        <v>1</v>
      </c>
      <c r="R1029" s="285">
        <f t="shared" si="867"/>
        <v>62742</v>
      </c>
      <c r="S1029" s="66"/>
    </row>
    <row r="1030" spans="1:20">
      <c r="A1030" s="284">
        <f t="shared" si="848"/>
        <v>42968</v>
      </c>
      <c r="B1030" s="285">
        <f t="shared" si="849"/>
        <v>22</v>
      </c>
      <c r="C1030" s="244" t="s">
        <v>579</v>
      </c>
      <c r="D1030" s="244" t="s">
        <v>574</v>
      </c>
      <c r="E1030" s="66" t="s">
        <v>844</v>
      </c>
      <c r="F1030" s="278">
        <v>79</v>
      </c>
      <c r="G1030" s="66" t="s">
        <v>693</v>
      </c>
      <c r="H1030" s="285">
        <f t="shared" si="801"/>
        <v>37</v>
      </c>
      <c r="I1030" s="247">
        <v>20</v>
      </c>
      <c r="J1030" s="192">
        <v>16</v>
      </c>
      <c r="K1030" s="248">
        <v>2152</v>
      </c>
      <c r="L1030" s="249">
        <v>10</v>
      </c>
      <c r="M1030" s="250">
        <f>IF(J1030=0,0,(K1030)/J1030)</f>
        <v>134.5</v>
      </c>
      <c r="N1030" s="251">
        <f t="shared" si="864"/>
        <v>133.875</v>
      </c>
      <c r="O1030" s="192">
        <v>427</v>
      </c>
      <c r="P1030" s="285">
        <f t="shared" ref="P1030:R1030" si="868">P1029</f>
        <v>30</v>
      </c>
      <c r="Q1030" s="285">
        <f t="shared" si="868"/>
        <v>1</v>
      </c>
      <c r="R1030" s="285">
        <f t="shared" si="868"/>
        <v>62742</v>
      </c>
      <c r="S1030" s="66"/>
    </row>
    <row r="1031" spans="1:20">
      <c r="A1031" s="284">
        <f t="shared" si="848"/>
        <v>42968</v>
      </c>
      <c r="B1031" s="285">
        <f t="shared" si="849"/>
        <v>23</v>
      </c>
      <c r="C1031" s="244" t="s">
        <v>400</v>
      </c>
      <c r="D1031" s="244" t="s">
        <v>601</v>
      </c>
      <c r="E1031" s="66" t="s">
        <v>844</v>
      </c>
      <c r="F1031" s="278">
        <v>73</v>
      </c>
      <c r="G1031" s="66" t="s">
        <v>679</v>
      </c>
      <c r="H1031" s="285">
        <f t="shared" si="801"/>
        <v>37</v>
      </c>
      <c r="I1031" s="65">
        <v>33</v>
      </c>
      <c r="J1031" s="213">
        <v>14</v>
      </c>
      <c r="K1031" s="192">
        <v>1868</v>
      </c>
      <c r="L1031" s="193">
        <v>26</v>
      </c>
      <c r="M1031" s="250">
        <f>IF(J1031=0,0,(K1031)/J1031)</f>
        <v>133.42857142857142</v>
      </c>
      <c r="N1031" s="251">
        <f t="shared" si="864"/>
        <v>131.57142857142858</v>
      </c>
      <c r="O1031" s="192">
        <v>83</v>
      </c>
      <c r="P1031" s="285">
        <f t="shared" ref="P1031:R1031" si="869">P1030</f>
        <v>30</v>
      </c>
      <c r="Q1031" s="285">
        <f t="shared" si="869"/>
        <v>1</v>
      </c>
      <c r="R1031" s="285">
        <f t="shared" si="869"/>
        <v>62742</v>
      </c>
      <c r="S1031" s="66"/>
    </row>
    <row r="1032" spans="1:20">
      <c r="A1032" s="284">
        <f t="shared" si="848"/>
        <v>42968</v>
      </c>
      <c r="B1032" s="285">
        <f t="shared" si="849"/>
        <v>24</v>
      </c>
      <c r="C1032" s="244" t="s">
        <v>577</v>
      </c>
      <c r="D1032" s="244" t="s">
        <v>577</v>
      </c>
      <c r="E1032" s="66" t="s">
        <v>545</v>
      </c>
      <c r="F1032" s="278">
        <v>72</v>
      </c>
      <c r="G1032" s="66" t="s">
        <v>670</v>
      </c>
      <c r="H1032" s="285">
        <f t="shared" si="801"/>
        <v>37</v>
      </c>
      <c r="I1032" s="247">
        <v>9</v>
      </c>
      <c r="J1032" s="192">
        <v>16</v>
      </c>
      <c r="K1032" s="248">
        <v>2160</v>
      </c>
      <c r="L1032" s="249">
        <v>0</v>
      </c>
      <c r="M1032" s="250">
        <f>IF(J1032=0,0,(K1032)/J1032)</f>
        <v>135</v>
      </c>
      <c r="N1032" s="251">
        <f t="shared" si="864"/>
        <v>135</v>
      </c>
      <c r="O1032" s="192">
        <v>489</v>
      </c>
      <c r="P1032" s="285">
        <f t="shared" ref="P1032:R1032" si="870">P1031</f>
        <v>30</v>
      </c>
      <c r="Q1032" s="285">
        <f t="shared" si="870"/>
        <v>1</v>
      </c>
      <c r="R1032" s="285">
        <f t="shared" si="870"/>
        <v>62742</v>
      </c>
      <c r="S1032" s="66"/>
    </row>
    <row r="1033" spans="1:20">
      <c r="A1033" s="284">
        <f t="shared" si="848"/>
        <v>42968</v>
      </c>
      <c r="B1033" s="285">
        <f t="shared" si="849"/>
        <v>25</v>
      </c>
      <c r="C1033" s="95" t="s">
        <v>617</v>
      </c>
      <c r="D1033" s="95" t="s">
        <v>617</v>
      </c>
      <c r="E1033" s="165"/>
      <c r="F1033" s="137">
        <v>66</v>
      </c>
      <c r="G1033" s="66" t="s">
        <v>686</v>
      </c>
      <c r="H1033" s="285">
        <f t="shared" si="801"/>
        <v>37</v>
      </c>
      <c r="I1033" s="65">
        <v>1</v>
      </c>
      <c r="J1033" s="192">
        <v>16</v>
      </c>
      <c r="K1033" s="192">
        <v>2160</v>
      </c>
      <c r="L1033" s="193">
        <v>63</v>
      </c>
      <c r="M1033" s="194">
        <f t="shared" ref="M1033" si="871">IF(J1033=0,0,(K1033)/J1033)</f>
        <v>135</v>
      </c>
      <c r="N1033" s="242">
        <f t="shared" si="864"/>
        <v>131.0625</v>
      </c>
      <c r="O1033" s="192">
        <v>614</v>
      </c>
      <c r="P1033" s="285">
        <f t="shared" ref="P1033:R1033" si="872">P1032</f>
        <v>30</v>
      </c>
      <c r="Q1033" s="285">
        <f t="shared" si="872"/>
        <v>1</v>
      </c>
      <c r="R1033" s="285">
        <f t="shared" si="872"/>
        <v>62742</v>
      </c>
      <c r="S1033" s="66"/>
    </row>
    <row r="1034" spans="1:20">
      <c r="A1034" s="284">
        <f t="shared" si="848"/>
        <v>42968</v>
      </c>
      <c r="B1034" s="285">
        <f t="shared" si="849"/>
        <v>26</v>
      </c>
      <c r="C1034" s="174" t="s">
        <v>893</v>
      </c>
      <c r="D1034" s="174"/>
      <c r="E1034" s="98"/>
      <c r="F1034" s="137">
        <v>65</v>
      </c>
      <c r="G1034" s="66" t="s">
        <v>686</v>
      </c>
      <c r="H1034" s="285">
        <f t="shared" si="801"/>
        <v>37</v>
      </c>
      <c r="I1034" s="65">
        <v>1</v>
      </c>
      <c r="J1034" s="213">
        <v>10</v>
      </c>
      <c r="K1034" s="192">
        <v>1327</v>
      </c>
      <c r="L1034" s="193">
        <v>0</v>
      </c>
      <c r="M1034" s="194">
        <f t="shared" ref="M1034:M1036" si="873">IF(J1034=0,0,(K1034)/J1034)</f>
        <v>132.69999999999999</v>
      </c>
      <c r="N1034" s="242">
        <f t="shared" ref="N1034:N1036" si="874">IF(J1034=0,0,(K1034-L1034)/J1034)</f>
        <v>132.69999999999999</v>
      </c>
      <c r="O1034" s="192">
        <v>50</v>
      </c>
      <c r="P1034" s="285">
        <f t="shared" ref="P1034:R1034" si="875">P1033</f>
        <v>30</v>
      </c>
      <c r="Q1034" s="285">
        <f t="shared" si="875"/>
        <v>1</v>
      </c>
      <c r="R1034" s="285">
        <f t="shared" si="875"/>
        <v>62742</v>
      </c>
      <c r="S1034" s="66"/>
    </row>
    <row r="1035" spans="1:20">
      <c r="A1035" s="284">
        <f t="shared" si="848"/>
        <v>42968</v>
      </c>
      <c r="B1035" s="285">
        <f t="shared" si="849"/>
        <v>27</v>
      </c>
      <c r="C1035" s="66" t="s">
        <v>614</v>
      </c>
      <c r="D1035" s="66" t="s">
        <v>892</v>
      </c>
      <c r="E1035" s="66" t="s">
        <v>545</v>
      </c>
      <c r="F1035" s="101">
        <v>63</v>
      </c>
      <c r="G1035" s="66" t="s">
        <v>693</v>
      </c>
      <c r="H1035" s="285">
        <f t="shared" si="801"/>
        <v>37</v>
      </c>
      <c r="I1035" s="65">
        <v>34</v>
      </c>
      <c r="J1035" s="192">
        <v>16</v>
      </c>
      <c r="K1035" s="192">
        <v>2160</v>
      </c>
      <c r="L1035" s="193">
        <v>92</v>
      </c>
      <c r="M1035" s="194">
        <f>IF(J1035=0,0,(K1035)/J1035)</f>
        <v>135</v>
      </c>
      <c r="N1035" s="242">
        <f>IF(J1035=0,0,(K1035-L1035)/J1035)</f>
        <v>129.25</v>
      </c>
      <c r="O1035" s="192">
        <v>258</v>
      </c>
      <c r="P1035" s="285">
        <f t="shared" ref="P1035:R1035" si="876">P1034</f>
        <v>30</v>
      </c>
      <c r="Q1035" s="285">
        <f t="shared" si="876"/>
        <v>1</v>
      </c>
      <c r="R1035" s="285">
        <f t="shared" si="876"/>
        <v>62742</v>
      </c>
      <c r="S1035" s="66"/>
    </row>
    <row r="1036" spans="1:20">
      <c r="A1036" s="284">
        <f t="shared" si="848"/>
        <v>42968</v>
      </c>
      <c r="B1036" s="285">
        <f t="shared" si="849"/>
        <v>28</v>
      </c>
      <c r="C1036" s="95" t="s">
        <v>623</v>
      </c>
      <c r="D1036" s="95"/>
      <c r="E1036" s="165"/>
      <c r="F1036" s="277">
        <v>63</v>
      </c>
      <c r="G1036" s="66" t="s">
        <v>686</v>
      </c>
      <c r="H1036" s="285">
        <f t="shared" si="801"/>
        <v>37</v>
      </c>
      <c r="I1036" s="65">
        <v>1</v>
      </c>
      <c r="J1036" s="192">
        <v>16</v>
      </c>
      <c r="K1036" s="192">
        <v>2120</v>
      </c>
      <c r="L1036" s="193">
        <v>0</v>
      </c>
      <c r="M1036" s="194">
        <f t="shared" si="873"/>
        <v>132.5</v>
      </c>
      <c r="N1036" s="242">
        <f t="shared" si="874"/>
        <v>132.5</v>
      </c>
      <c r="O1036" s="192">
        <v>70</v>
      </c>
      <c r="P1036" s="285">
        <f t="shared" ref="P1036:R1036" si="877">P1035</f>
        <v>30</v>
      </c>
      <c r="Q1036" s="285">
        <f t="shared" si="877"/>
        <v>1</v>
      </c>
      <c r="R1036" s="285">
        <f t="shared" si="877"/>
        <v>62742</v>
      </c>
      <c r="S1036" s="66"/>
    </row>
    <row r="1037" spans="1:20">
      <c r="A1037" s="284">
        <f t="shared" si="848"/>
        <v>42968</v>
      </c>
      <c r="B1037" s="285">
        <f t="shared" si="849"/>
        <v>29</v>
      </c>
      <c r="C1037" s="66" t="s">
        <v>882</v>
      </c>
      <c r="D1037" s="66" t="s">
        <v>894</v>
      </c>
      <c r="E1037" s="66" t="s">
        <v>545</v>
      </c>
      <c r="F1037" s="278">
        <v>54</v>
      </c>
      <c r="G1037" s="66" t="s">
        <v>687</v>
      </c>
      <c r="H1037" s="285">
        <f t="shared" si="801"/>
        <v>37</v>
      </c>
      <c r="I1037" s="65">
        <v>5</v>
      </c>
      <c r="J1037" s="192">
        <v>16</v>
      </c>
      <c r="K1037" s="192">
        <v>2103</v>
      </c>
      <c r="L1037" s="193">
        <v>0</v>
      </c>
      <c r="M1037" s="194">
        <f>IF(J1037=0,0,(K1037)/J1037)</f>
        <v>131.4375</v>
      </c>
      <c r="N1037" s="242">
        <f t="shared" si="864"/>
        <v>131.4375</v>
      </c>
      <c r="O1037" s="192">
        <v>60</v>
      </c>
      <c r="P1037" s="285">
        <f t="shared" ref="P1037:R1037" si="878">P1036</f>
        <v>30</v>
      </c>
      <c r="Q1037" s="285">
        <f t="shared" si="878"/>
        <v>1</v>
      </c>
      <c r="R1037" s="285">
        <f t="shared" si="878"/>
        <v>62742</v>
      </c>
      <c r="S1037" s="66"/>
    </row>
    <row r="1038" spans="1:20" ht="17.25" thickBot="1">
      <c r="A1038" s="287">
        <f t="shared" si="848"/>
        <v>42968</v>
      </c>
      <c r="B1038" s="288">
        <f t="shared" si="849"/>
        <v>30</v>
      </c>
      <c r="C1038" s="75" t="s">
        <v>576</v>
      </c>
      <c r="D1038" s="75" t="s">
        <v>866</v>
      </c>
      <c r="E1038" s="75" t="s">
        <v>821</v>
      </c>
      <c r="F1038" s="253">
        <v>53</v>
      </c>
      <c r="G1038" s="279" t="s">
        <v>867</v>
      </c>
      <c r="H1038" s="288">
        <f t="shared" si="801"/>
        <v>37</v>
      </c>
      <c r="I1038" s="70">
        <v>35</v>
      </c>
      <c r="J1038" s="198">
        <v>16</v>
      </c>
      <c r="K1038" s="198">
        <v>2108</v>
      </c>
      <c r="L1038" s="199">
        <v>41</v>
      </c>
      <c r="M1038" s="200">
        <f t="shared" ref="M1038:M1046" si="879">IF(J1038=0,0,(K1038)/J1038)</f>
        <v>131.75</v>
      </c>
      <c r="N1038" s="255">
        <f t="shared" si="864"/>
        <v>129.1875</v>
      </c>
      <c r="O1038" s="198">
        <v>140</v>
      </c>
      <c r="P1038" s="288">
        <f t="shared" ref="P1038:R1038" si="880">P1037</f>
        <v>30</v>
      </c>
      <c r="Q1038" s="288">
        <f t="shared" si="880"/>
        <v>1</v>
      </c>
      <c r="R1038" s="288">
        <f t="shared" si="880"/>
        <v>62742</v>
      </c>
      <c r="S1038" s="75"/>
    </row>
    <row r="1039" spans="1:20" ht="17.25" thickTop="1">
      <c r="A1039" s="280">
        <f>A1038+7</f>
        <v>42975</v>
      </c>
      <c r="B1039" s="167">
        <v>1</v>
      </c>
      <c r="C1039" s="142" t="s">
        <v>29</v>
      </c>
      <c r="D1039" s="142" t="s">
        <v>548</v>
      </c>
      <c r="E1039" s="142" t="s">
        <v>821</v>
      </c>
      <c r="F1039" s="170">
        <v>128</v>
      </c>
      <c r="G1039" s="142" t="s">
        <v>693</v>
      </c>
      <c r="H1039" s="167">
        <f>H1038+1</f>
        <v>38</v>
      </c>
      <c r="I1039" s="141">
        <v>37</v>
      </c>
      <c r="J1039" s="183">
        <v>16</v>
      </c>
      <c r="K1039" s="183">
        <v>2160</v>
      </c>
      <c r="L1039" s="184">
        <v>56</v>
      </c>
      <c r="M1039" s="185">
        <f t="shared" si="879"/>
        <v>135</v>
      </c>
      <c r="N1039" s="256">
        <f>IF(J1039=0,0,(K1039-L1039)/J1039)</f>
        <v>131.5</v>
      </c>
      <c r="O1039" s="183">
        <v>595</v>
      </c>
      <c r="P1039" s="167">
        <f>COUNTA(C1039:C1068)</f>
        <v>30</v>
      </c>
      <c r="Q1039" s="167">
        <v>1</v>
      </c>
      <c r="R1039" s="167">
        <f>SUM(K1039:K1068)</f>
        <v>62802</v>
      </c>
      <c r="S1039" s="201">
        <f>SUM(L1039:L1068)</f>
        <v>992</v>
      </c>
      <c r="T1039" s="232"/>
    </row>
    <row r="1040" spans="1:20">
      <c r="A1040" s="280">
        <f t="shared" ref="A1040:A1103" si="881">A1039</f>
        <v>42975</v>
      </c>
      <c r="B1040" s="167">
        <f t="shared" ref="B1040:B1103" si="882">B1039+1</f>
        <v>2</v>
      </c>
      <c r="C1040" s="144" t="s">
        <v>402</v>
      </c>
      <c r="D1040" s="144" t="s">
        <v>551</v>
      </c>
      <c r="E1040" s="142" t="s">
        <v>545</v>
      </c>
      <c r="F1040" s="170">
        <v>114</v>
      </c>
      <c r="G1040" s="149" t="s">
        <v>670</v>
      </c>
      <c r="H1040" s="167">
        <f t="shared" si="801"/>
        <v>38</v>
      </c>
      <c r="I1040" s="141">
        <v>27</v>
      </c>
      <c r="J1040" s="183">
        <v>16</v>
      </c>
      <c r="K1040" s="183">
        <v>2156</v>
      </c>
      <c r="L1040" s="184">
        <v>28</v>
      </c>
      <c r="M1040" s="185">
        <f t="shared" si="879"/>
        <v>134.75</v>
      </c>
      <c r="N1040" s="256">
        <f t="shared" ref="N1040" si="883">IF(J1040=0,0,(K1040-L1040)/J1040)</f>
        <v>133</v>
      </c>
      <c r="O1040" s="183">
        <v>302</v>
      </c>
      <c r="P1040" s="167">
        <f t="shared" ref="P1040:R1040" si="884">P1039</f>
        <v>30</v>
      </c>
      <c r="Q1040" s="167">
        <f t="shared" si="884"/>
        <v>1</v>
      </c>
      <c r="R1040" s="167">
        <f t="shared" si="884"/>
        <v>62802</v>
      </c>
      <c r="S1040" s="142" t="s">
        <v>751</v>
      </c>
    </row>
    <row r="1041" spans="1:20">
      <c r="A1041" s="280">
        <f t="shared" si="881"/>
        <v>42975</v>
      </c>
      <c r="B1041" s="167">
        <f t="shared" si="882"/>
        <v>3</v>
      </c>
      <c r="C1041" s="142" t="s">
        <v>812</v>
      </c>
      <c r="D1041" s="142" t="s">
        <v>852</v>
      </c>
      <c r="E1041" s="142" t="s">
        <v>545</v>
      </c>
      <c r="F1041" s="168">
        <v>107</v>
      </c>
      <c r="G1041" s="142" t="s">
        <v>670</v>
      </c>
      <c r="H1041" s="167">
        <f t="shared" si="801"/>
        <v>38</v>
      </c>
      <c r="I1041" s="141">
        <v>10</v>
      </c>
      <c r="J1041" s="183">
        <v>16</v>
      </c>
      <c r="K1041" s="183">
        <v>2160</v>
      </c>
      <c r="L1041" s="184">
        <v>107</v>
      </c>
      <c r="M1041" s="185">
        <f t="shared" si="879"/>
        <v>135</v>
      </c>
      <c r="N1041" s="256">
        <f>IF(J1041=0,0,(K1041-L1041)/J1041)</f>
        <v>128.3125</v>
      </c>
      <c r="O1041" s="183">
        <v>100</v>
      </c>
      <c r="P1041" s="167">
        <f t="shared" ref="P1041:R1041" si="885">P1040</f>
        <v>30</v>
      </c>
      <c r="Q1041" s="167">
        <f t="shared" si="885"/>
        <v>1</v>
      </c>
      <c r="R1041" s="167">
        <f t="shared" si="885"/>
        <v>62802</v>
      </c>
      <c r="S1041" s="185">
        <f>AVERAGE(M1039:M1068)</f>
        <v>133.91000000000003</v>
      </c>
      <c r="T1041" s="232"/>
    </row>
    <row r="1042" spans="1:20">
      <c r="A1042" s="280">
        <f t="shared" si="881"/>
        <v>42975</v>
      </c>
      <c r="B1042" s="167">
        <f t="shared" si="882"/>
        <v>4</v>
      </c>
      <c r="C1042" s="142" t="s">
        <v>360</v>
      </c>
      <c r="D1042" s="142" t="s">
        <v>869</v>
      </c>
      <c r="E1042" s="142" t="s">
        <v>545</v>
      </c>
      <c r="F1042" s="170">
        <v>106</v>
      </c>
      <c r="G1042" s="142" t="s">
        <v>693</v>
      </c>
      <c r="H1042" s="167">
        <f t="shared" si="801"/>
        <v>38</v>
      </c>
      <c r="I1042" s="141">
        <v>27</v>
      </c>
      <c r="J1042" s="183">
        <v>16</v>
      </c>
      <c r="K1042" s="183">
        <v>2160</v>
      </c>
      <c r="L1042" s="184">
        <v>65</v>
      </c>
      <c r="M1042" s="185">
        <f t="shared" si="879"/>
        <v>135</v>
      </c>
      <c r="N1042" s="256">
        <f t="shared" ref="N1042:N1046" si="886">IF(J1042=0,0,(K1042-L1042)/J1042)</f>
        <v>130.9375</v>
      </c>
      <c r="O1042" s="183">
        <v>501</v>
      </c>
      <c r="P1042" s="167">
        <f t="shared" ref="P1042:R1042" si="887">P1041</f>
        <v>30</v>
      </c>
      <c r="Q1042" s="167">
        <f t="shared" si="887"/>
        <v>1</v>
      </c>
      <c r="R1042" s="167">
        <f t="shared" si="887"/>
        <v>62802</v>
      </c>
      <c r="S1042" s="142" t="s">
        <v>760</v>
      </c>
    </row>
    <row r="1043" spans="1:20">
      <c r="A1043" s="280">
        <f t="shared" si="881"/>
        <v>42975</v>
      </c>
      <c r="B1043" s="167">
        <f t="shared" si="882"/>
        <v>5</v>
      </c>
      <c r="C1043" s="142" t="s">
        <v>612</v>
      </c>
      <c r="D1043" s="142" t="s">
        <v>612</v>
      </c>
      <c r="E1043" s="142"/>
      <c r="F1043" s="148">
        <v>100</v>
      </c>
      <c r="G1043" s="142" t="s">
        <v>687</v>
      </c>
      <c r="H1043" s="167">
        <f t="shared" si="801"/>
        <v>38</v>
      </c>
      <c r="I1043" s="141">
        <v>3</v>
      </c>
      <c r="J1043" s="183">
        <v>16</v>
      </c>
      <c r="K1043" s="183">
        <v>2105</v>
      </c>
      <c r="L1043" s="184">
        <v>32</v>
      </c>
      <c r="M1043" s="185">
        <f>IF(J1043=0,0,(K1043)/J1043)</f>
        <v>131.5625</v>
      </c>
      <c r="N1043" s="256">
        <f>IF(J1043=0,0,(K1043-L1043)/J1043)</f>
        <v>129.5625</v>
      </c>
      <c r="O1043" s="183">
        <v>269</v>
      </c>
      <c r="P1043" s="167">
        <f t="shared" ref="P1043:R1043" si="888">P1042</f>
        <v>30</v>
      </c>
      <c r="Q1043" s="167">
        <f t="shared" si="888"/>
        <v>1</v>
      </c>
      <c r="R1043" s="167">
        <f t="shared" si="888"/>
        <v>62802</v>
      </c>
      <c r="S1043" s="185">
        <f>AVERAGE(F1039:F1068)</f>
        <v>84.266666666666666</v>
      </c>
    </row>
    <row r="1044" spans="1:20">
      <c r="A1044" s="280">
        <f t="shared" si="881"/>
        <v>42975</v>
      </c>
      <c r="B1044" s="167">
        <f t="shared" si="882"/>
        <v>6</v>
      </c>
      <c r="C1044" s="142" t="s">
        <v>358</v>
      </c>
      <c r="D1044" s="142" t="s">
        <v>556</v>
      </c>
      <c r="E1044" s="142" t="s">
        <v>545</v>
      </c>
      <c r="F1044" s="168">
        <v>100</v>
      </c>
      <c r="G1044" s="142" t="s">
        <v>675</v>
      </c>
      <c r="H1044" s="167">
        <f t="shared" si="801"/>
        <v>38</v>
      </c>
      <c r="I1044" s="141">
        <v>28</v>
      </c>
      <c r="J1044" s="183">
        <v>16</v>
      </c>
      <c r="K1044" s="183">
        <v>2118</v>
      </c>
      <c r="L1044" s="184">
        <v>27</v>
      </c>
      <c r="M1044" s="185">
        <f t="shared" si="879"/>
        <v>132.375</v>
      </c>
      <c r="N1044" s="256">
        <f t="shared" si="886"/>
        <v>130.6875</v>
      </c>
      <c r="O1044" s="183">
        <v>6</v>
      </c>
      <c r="P1044" s="167">
        <f t="shared" ref="P1044:R1044" si="889">P1043</f>
        <v>30</v>
      </c>
      <c r="Q1044" s="167">
        <f t="shared" si="889"/>
        <v>1</v>
      </c>
      <c r="R1044" s="167">
        <f t="shared" si="889"/>
        <v>62802</v>
      </c>
      <c r="S1044" s="142" t="s">
        <v>791</v>
      </c>
    </row>
    <row r="1045" spans="1:20">
      <c r="A1045" s="280">
        <f t="shared" si="881"/>
        <v>42975</v>
      </c>
      <c r="B1045" s="167">
        <f t="shared" si="882"/>
        <v>7</v>
      </c>
      <c r="C1045" s="142" t="s">
        <v>870</v>
      </c>
      <c r="D1045" s="142" t="s">
        <v>889</v>
      </c>
      <c r="E1045" s="142" t="s">
        <v>545</v>
      </c>
      <c r="F1045" s="168">
        <v>94</v>
      </c>
      <c r="G1045" s="142" t="s">
        <v>729</v>
      </c>
      <c r="H1045" s="167">
        <f t="shared" si="801"/>
        <v>38</v>
      </c>
      <c r="I1045" s="141">
        <v>10</v>
      </c>
      <c r="J1045" s="183">
        <v>16</v>
      </c>
      <c r="K1045" s="183">
        <v>2147</v>
      </c>
      <c r="L1045" s="184">
        <v>37</v>
      </c>
      <c r="M1045" s="185">
        <f t="shared" si="879"/>
        <v>134.1875</v>
      </c>
      <c r="N1045" s="256">
        <f t="shared" si="886"/>
        <v>131.875</v>
      </c>
      <c r="O1045" s="183">
        <v>387</v>
      </c>
      <c r="P1045" s="167">
        <f t="shared" ref="P1045:R1045" si="890">P1044</f>
        <v>30</v>
      </c>
      <c r="Q1045" s="167">
        <f t="shared" si="890"/>
        <v>1</v>
      </c>
      <c r="R1045" s="167">
        <f t="shared" si="890"/>
        <v>62802</v>
      </c>
      <c r="S1045" s="185">
        <f>S1041*P1039*16</f>
        <v>64276.80000000001</v>
      </c>
    </row>
    <row r="1046" spans="1:20">
      <c r="A1046" s="280">
        <f t="shared" si="881"/>
        <v>42975</v>
      </c>
      <c r="B1046" s="167">
        <f t="shared" si="882"/>
        <v>8</v>
      </c>
      <c r="C1046" s="142" t="s">
        <v>613</v>
      </c>
      <c r="D1046" s="142" t="s">
        <v>589</v>
      </c>
      <c r="E1046" s="142" t="s">
        <v>861</v>
      </c>
      <c r="F1046" s="168">
        <v>93</v>
      </c>
      <c r="G1046" s="142" t="s">
        <v>670</v>
      </c>
      <c r="H1046" s="167">
        <f t="shared" si="801"/>
        <v>38</v>
      </c>
      <c r="I1046" s="141">
        <v>10</v>
      </c>
      <c r="J1046" s="183">
        <v>16</v>
      </c>
      <c r="K1046" s="183">
        <v>2158</v>
      </c>
      <c r="L1046" s="184">
        <v>0</v>
      </c>
      <c r="M1046" s="185">
        <f t="shared" si="879"/>
        <v>134.875</v>
      </c>
      <c r="N1046" s="256">
        <f t="shared" si="886"/>
        <v>134.875</v>
      </c>
      <c r="O1046" s="183">
        <v>297</v>
      </c>
      <c r="P1046" s="167">
        <f t="shared" ref="P1046:R1046" si="891">P1045</f>
        <v>30</v>
      </c>
      <c r="Q1046" s="167">
        <f t="shared" si="891"/>
        <v>1</v>
      </c>
      <c r="R1046" s="167">
        <f t="shared" si="891"/>
        <v>62802</v>
      </c>
      <c r="S1046" s="142" t="s">
        <v>786</v>
      </c>
    </row>
    <row r="1047" spans="1:20">
      <c r="A1047" s="280">
        <f t="shared" si="881"/>
        <v>42975</v>
      </c>
      <c r="B1047" s="167">
        <f t="shared" si="882"/>
        <v>9</v>
      </c>
      <c r="C1047" s="142" t="s">
        <v>860</v>
      </c>
      <c r="D1047" s="142" t="s">
        <v>618</v>
      </c>
      <c r="E1047" s="142"/>
      <c r="F1047" s="259">
        <v>93</v>
      </c>
      <c r="G1047" s="142" t="s">
        <v>679</v>
      </c>
      <c r="H1047" s="167">
        <f t="shared" si="801"/>
        <v>38</v>
      </c>
      <c r="I1047" s="141">
        <v>37</v>
      </c>
      <c r="J1047" s="183">
        <v>16</v>
      </c>
      <c r="K1047" s="183">
        <v>2154</v>
      </c>
      <c r="L1047" s="184">
        <v>36</v>
      </c>
      <c r="M1047" s="185">
        <f t="shared" ref="M1047:M1048" si="892">IF(J1047=0,0,(K1047)/J1047)</f>
        <v>134.625</v>
      </c>
      <c r="N1047" s="256">
        <f t="shared" ref="N1047:N1048" si="893">IF(J1047=0,0,(K1047-L1047)/J1047)</f>
        <v>132.375</v>
      </c>
      <c r="O1047" s="183">
        <v>81</v>
      </c>
      <c r="P1047" s="167">
        <f t="shared" ref="P1047:R1047" si="894">P1046</f>
        <v>30</v>
      </c>
      <c r="Q1047" s="167">
        <f t="shared" si="894"/>
        <v>1</v>
      </c>
      <c r="R1047" s="167">
        <f t="shared" si="894"/>
        <v>62802</v>
      </c>
      <c r="S1047" s="185">
        <f>AVERAGE(I1039:I1068)</f>
        <v>16.3</v>
      </c>
    </row>
    <row r="1048" spans="1:20">
      <c r="A1048" s="280">
        <f t="shared" si="881"/>
        <v>42975</v>
      </c>
      <c r="B1048" s="167">
        <f t="shared" si="882"/>
        <v>10</v>
      </c>
      <c r="C1048" s="142" t="s">
        <v>36</v>
      </c>
      <c r="D1048" s="142" t="s">
        <v>836</v>
      </c>
      <c r="E1048" s="142" t="s">
        <v>861</v>
      </c>
      <c r="F1048" s="170">
        <v>93</v>
      </c>
      <c r="G1048" s="142" t="s">
        <v>670</v>
      </c>
      <c r="H1048" s="167">
        <f t="shared" si="801"/>
        <v>38</v>
      </c>
      <c r="I1048" s="141">
        <v>37</v>
      </c>
      <c r="J1048" s="183">
        <v>16</v>
      </c>
      <c r="K1048" s="183">
        <v>2130</v>
      </c>
      <c r="L1048" s="184">
        <v>149</v>
      </c>
      <c r="M1048" s="185">
        <f t="shared" si="892"/>
        <v>133.125</v>
      </c>
      <c r="N1048" s="256">
        <f t="shared" si="893"/>
        <v>123.8125</v>
      </c>
      <c r="O1048" s="183">
        <v>240</v>
      </c>
      <c r="P1048" s="167">
        <f t="shared" ref="P1048:R1048" si="895">P1047</f>
        <v>30</v>
      </c>
      <c r="Q1048" s="167">
        <f t="shared" si="895"/>
        <v>1</v>
      </c>
      <c r="R1048" s="167">
        <f t="shared" si="895"/>
        <v>62802</v>
      </c>
      <c r="S1048" s="142"/>
    </row>
    <row r="1049" spans="1:20">
      <c r="A1049" s="280">
        <f t="shared" si="881"/>
        <v>42975</v>
      </c>
      <c r="B1049" s="167">
        <f t="shared" si="882"/>
        <v>11</v>
      </c>
      <c r="C1049" s="142" t="s">
        <v>792</v>
      </c>
      <c r="D1049" s="142" t="s">
        <v>857</v>
      </c>
      <c r="E1049" s="142" t="s">
        <v>545</v>
      </c>
      <c r="F1049" s="168">
        <v>92</v>
      </c>
      <c r="G1049" s="142" t="s">
        <v>670</v>
      </c>
      <c r="H1049" s="167">
        <f t="shared" si="801"/>
        <v>38</v>
      </c>
      <c r="I1049" s="141">
        <v>13</v>
      </c>
      <c r="J1049" s="183">
        <v>16</v>
      </c>
      <c r="K1049" s="183">
        <v>2089</v>
      </c>
      <c r="L1049" s="184">
        <v>15</v>
      </c>
      <c r="M1049" s="185">
        <f>IF(J1049=0,0,(K1049)/J1049)</f>
        <v>130.5625</v>
      </c>
      <c r="N1049" s="256">
        <f>IF(J1049=0,0,(K1049-L1049)/J1049)</f>
        <v>129.625</v>
      </c>
      <c r="O1049" s="183">
        <v>25</v>
      </c>
      <c r="P1049" s="167">
        <f t="shared" ref="P1049:R1049" si="896">P1048</f>
        <v>30</v>
      </c>
      <c r="Q1049" s="167">
        <f t="shared" si="896"/>
        <v>1</v>
      </c>
      <c r="R1049" s="167">
        <f t="shared" si="896"/>
        <v>62802</v>
      </c>
      <c r="S1049" s="142"/>
    </row>
    <row r="1050" spans="1:20">
      <c r="A1050" s="280">
        <f t="shared" si="881"/>
        <v>42975</v>
      </c>
      <c r="B1050" s="167">
        <f t="shared" si="882"/>
        <v>12</v>
      </c>
      <c r="C1050" s="142" t="s">
        <v>31</v>
      </c>
      <c r="D1050" s="142" t="s">
        <v>622</v>
      </c>
      <c r="E1050" s="142" t="s">
        <v>545</v>
      </c>
      <c r="F1050" s="170">
        <v>91</v>
      </c>
      <c r="G1050" s="142" t="s">
        <v>693</v>
      </c>
      <c r="H1050" s="167">
        <f t="shared" si="801"/>
        <v>38</v>
      </c>
      <c r="I1050" s="141">
        <v>34</v>
      </c>
      <c r="J1050" s="183">
        <v>15</v>
      </c>
      <c r="K1050" s="183">
        <v>2160</v>
      </c>
      <c r="L1050" s="184">
        <v>60</v>
      </c>
      <c r="M1050" s="185">
        <f t="shared" ref="M1050:M1051" si="897">IF(J1050=0,0,(K1050)/J1050)</f>
        <v>144</v>
      </c>
      <c r="N1050" s="256">
        <f t="shared" ref="N1050:N1051" si="898">IF(J1050=0,0,(K1050-L1050)/J1050)</f>
        <v>140</v>
      </c>
      <c r="O1050" s="183">
        <v>217</v>
      </c>
      <c r="P1050" s="167">
        <f t="shared" ref="P1050:R1050" si="899">P1049</f>
        <v>30</v>
      </c>
      <c r="Q1050" s="167">
        <f t="shared" si="899"/>
        <v>1</v>
      </c>
      <c r="R1050" s="167">
        <f t="shared" si="899"/>
        <v>62802</v>
      </c>
      <c r="S1050" s="185"/>
    </row>
    <row r="1051" spans="1:20">
      <c r="A1051" s="280">
        <f t="shared" si="881"/>
        <v>42975</v>
      </c>
      <c r="B1051" s="167">
        <f t="shared" si="882"/>
        <v>13</v>
      </c>
      <c r="C1051" s="142" t="s">
        <v>841</v>
      </c>
      <c r="D1051" s="142" t="s">
        <v>895</v>
      </c>
      <c r="E1051" s="142" t="s">
        <v>545</v>
      </c>
      <c r="F1051" s="168">
        <v>90</v>
      </c>
      <c r="G1051" s="142" t="s">
        <v>670</v>
      </c>
      <c r="H1051" s="167">
        <f t="shared" ref="H1051:H1068" si="900">H1050</f>
        <v>38</v>
      </c>
      <c r="I1051" s="141">
        <v>19</v>
      </c>
      <c r="J1051" s="183">
        <v>16</v>
      </c>
      <c r="K1051" s="183">
        <v>2142</v>
      </c>
      <c r="L1051" s="184">
        <v>51</v>
      </c>
      <c r="M1051" s="185">
        <f t="shared" si="897"/>
        <v>133.875</v>
      </c>
      <c r="N1051" s="256">
        <f t="shared" si="898"/>
        <v>130.6875</v>
      </c>
      <c r="O1051" s="183">
        <v>291</v>
      </c>
      <c r="P1051" s="167">
        <f t="shared" ref="P1051:R1051" si="901">P1050</f>
        <v>30</v>
      </c>
      <c r="Q1051" s="167">
        <f t="shared" si="901"/>
        <v>1</v>
      </c>
      <c r="R1051" s="167">
        <f t="shared" si="901"/>
        <v>62802</v>
      </c>
      <c r="S1051" s="142"/>
    </row>
    <row r="1052" spans="1:20">
      <c r="A1052" s="280">
        <f t="shared" si="881"/>
        <v>42975</v>
      </c>
      <c r="B1052" s="167">
        <f t="shared" si="882"/>
        <v>14</v>
      </c>
      <c r="C1052" s="142" t="s">
        <v>506</v>
      </c>
      <c r="D1052" s="142" t="s">
        <v>843</v>
      </c>
      <c r="E1052" s="142" t="s">
        <v>821</v>
      </c>
      <c r="F1052" s="168">
        <v>89</v>
      </c>
      <c r="G1052" s="142" t="s">
        <v>670</v>
      </c>
      <c r="H1052" s="167">
        <f t="shared" si="900"/>
        <v>38</v>
      </c>
      <c r="I1052" s="141">
        <v>18</v>
      </c>
      <c r="J1052" s="183">
        <v>16</v>
      </c>
      <c r="K1052" s="183">
        <v>2127</v>
      </c>
      <c r="L1052" s="184">
        <v>17</v>
      </c>
      <c r="M1052" s="185">
        <f>IF(J1052=0,0,(K1052)/J1052)</f>
        <v>132.9375</v>
      </c>
      <c r="N1052" s="256">
        <f>IF(J1052=0,0,(K1052-L1052)/J1052)</f>
        <v>131.875</v>
      </c>
      <c r="O1052" s="183">
        <v>188</v>
      </c>
      <c r="P1052" s="167">
        <f t="shared" ref="P1052:R1052" si="902">P1051</f>
        <v>30</v>
      </c>
      <c r="Q1052" s="167">
        <f t="shared" si="902"/>
        <v>1</v>
      </c>
      <c r="R1052" s="167">
        <f t="shared" si="902"/>
        <v>62802</v>
      </c>
      <c r="S1052" s="142"/>
    </row>
    <row r="1053" spans="1:20">
      <c r="A1053" s="280">
        <f t="shared" si="881"/>
        <v>42975</v>
      </c>
      <c r="B1053" s="167">
        <f t="shared" si="882"/>
        <v>15</v>
      </c>
      <c r="C1053" s="204" t="s">
        <v>628</v>
      </c>
      <c r="D1053" s="204"/>
      <c r="E1053" s="150"/>
      <c r="F1053" s="168">
        <v>86</v>
      </c>
      <c r="G1053" s="142" t="s">
        <v>687</v>
      </c>
      <c r="H1053" s="167">
        <f t="shared" si="900"/>
        <v>38</v>
      </c>
      <c r="I1053" s="141">
        <v>1</v>
      </c>
      <c r="J1053" s="183">
        <v>16</v>
      </c>
      <c r="K1053" s="183">
        <v>2160</v>
      </c>
      <c r="L1053" s="184">
        <v>0</v>
      </c>
      <c r="M1053" s="185">
        <f>IF(J1053=0,0,(K1053)/J1053)</f>
        <v>135</v>
      </c>
      <c r="N1053" s="256">
        <f>IF(J1053=0,0,(K1053-L1053)/J1053)</f>
        <v>135</v>
      </c>
      <c r="O1053" s="183">
        <v>60</v>
      </c>
      <c r="P1053" s="167">
        <f t="shared" ref="P1053:R1053" si="903">P1052</f>
        <v>30</v>
      </c>
      <c r="Q1053" s="167">
        <f t="shared" si="903"/>
        <v>1</v>
      </c>
      <c r="R1053" s="167">
        <f t="shared" si="903"/>
        <v>62802</v>
      </c>
      <c r="S1053" s="142"/>
    </row>
    <row r="1054" spans="1:20">
      <c r="A1054" s="280">
        <f t="shared" si="881"/>
        <v>42975</v>
      </c>
      <c r="B1054" s="167">
        <f t="shared" si="882"/>
        <v>16</v>
      </c>
      <c r="C1054" s="144" t="s">
        <v>381</v>
      </c>
      <c r="D1054" s="144" t="s">
        <v>879</v>
      </c>
      <c r="E1054" s="142" t="s">
        <v>545</v>
      </c>
      <c r="F1054" s="168">
        <v>87</v>
      </c>
      <c r="G1054" s="142" t="s">
        <v>693</v>
      </c>
      <c r="H1054" s="167">
        <f t="shared" si="900"/>
        <v>38</v>
      </c>
      <c r="I1054" s="141">
        <v>22</v>
      </c>
      <c r="J1054" s="183">
        <v>16</v>
      </c>
      <c r="K1054" s="183">
        <v>2135</v>
      </c>
      <c r="L1054" s="184">
        <v>25</v>
      </c>
      <c r="M1054" s="185">
        <f>IF(J1054=0,0,(K1054)/J1054)</f>
        <v>133.4375</v>
      </c>
      <c r="N1054" s="256">
        <f>IF(J1054=0,0,(K1054-L1054)/J1054)</f>
        <v>131.875</v>
      </c>
      <c r="O1054" s="183">
        <v>422</v>
      </c>
      <c r="P1054" s="167">
        <f t="shared" ref="P1054:R1054" si="904">P1053</f>
        <v>30</v>
      </c>
      <c r="Q1054" s="167">
        <f t="shared" si="904"/>
        <v>1</v>
      </c>
      <c r="R1054" s="167">
        <f t="shared" si="904"/>
        <v>62802</v>
      </c>
      <c r="S1054" s="142"/>
    </row>
    <row r="1055" spans="1:20">
      <c r="A1055" s="280">
        <f t="shared" si="881"/>
        <v>42975</v>
      </c>
      <c r="B1055" s="167">
        <f t="shared" si="882"/>
        <v>17</v>
      </c>
      <c r="C1055" s="144" t="s">
        <v>608</v>
      </c>
      <c r="D1055" s="144" t="s">
        <v>608</v>
      </c>
      <c r="E1055" s="142"/>
      <c r="F1055" s="168">
        <v>84</v>
      </c>
      <c r="G1055" s="142" t="s">
        <v>687</v>
      </c>
      <c r="H1055" s="167">
        <f t="shared" si="900"/>
        <v>38</v>
      </c>
      <c r="I1055" s="141">
        <v>4</v>
      </c>
      <c r="J1055" s="183">
        <v>15</v>
      </c>
      <c r="K1055" s="183">
        <v>1977</v>
      </c>
      <c r="L1055" s="184">
        <v>0</v>
      </c>
      <c r="M1055" s="185">
        <f t="shared" ref="M1055:M1057" si="905">IF(J1055=0,0,(K1055)/J1055)</f>
        <v>131.80000000000001</v>
      </c>
      <c r="N1055" s="256">
        <f t="shared" ref="N1055:N1062" si="906">IF(J1055=0,0,(K1055-L1055)/J1055)</f>
        <v>131.80000000000001</v>
      </c>
      <c r="O1055" s="183">
        <v>66</v>
      </c>
      <c r="P1055" s="167">
        <f t="shared" ref="P1055:R1055" si="907">P1054</f>
        <v>30</v>
      </c>
      <c r="Q1055" s="167">
        <f t="shared" si="907"/>
        <v>1</v>
      </c>
      <c r="R1055" s="167">
        <f t="shared" si="907"/>
        <v>62802</v>
      </c>
      <c r="S1055" s="142"/>
    </row>
    <row r="1056" spans="1:20">
      <c r="A1056" s="280">
        <f t="shared" si="881"/>
        <v>42975</v>
      </c>
      <c r="B1056" s="167">
        <f t="shared" si="882"/>
        <v>18</v>
      </c>
      <c r="C1056" s="204" t="s">
        <v>629</v>
      </c>
      <c r="D1056" s="204"/>
      <c r="E1056" s="150"/>
      <c r="F1056" s="148">
        <v>82</v>
      </c>
      <c r="G1056" s="142" t="s">
        <v>679</v>
      </c>
      <c r="H1056" s="167">
        <f t="shared" si="900"/>
        <v>38</v>
      </c>
      <c r="I1056" s="141">
        <v>1</v>
      </c>
      <c r="J1056" s="183">
        <v>15</v>
      </c>
      <c r="K1056" s="183">
        <v>1979</v>
      </c>
      <c r="L1056" s="184">
        <v>0</v>
      </c>
      <c r="M1056" s="185">
        <f t="shared" ref="M1056" si="908">IF(J1056=0,0,(K1056)/J1056)</f>
        <v>131.93333333333334</v>
      </c>
      <c r="N1056" s="256">
        <f t="shared" ref="N1056" si="909">IF(J1056=0,0,(K1056-L1056)/J1056)</f>
        <v>131.93333333333334</v>
      </c>
      <c r="O1056" s="183">
        <v>209</v>
      </c>
      <c r="P1056" s="167">
        <f t="shared" ref="P1056:R1056" si="910">P1055</f>
        <v>30</v>
      </c>
      <c r="Q1056" s="167">
        <f t="shared" si="910"/>
        <v>1</v>
      </c>
      <c r="R1056" s="167">
        <f t="shared" si="910"/>
        <v>62802</v>
      </c>
      <c r="S1056" s="142"/>
    </row>
    <row r="1057" spans="1:20">
      <c r="A1057" s="280">
        <f t="shared" si="881"/>
        <v>42975</v>
      </c>
      <c r="B1057" s="167">
        <f t="shared" si="882"/>
        <v>19</v>
      </c>
      <c r="C1057" s="144" t="s">
        <v>616</v>
      </c>
      <c r="D1057" s="144" t="s">
        <v>616</v>
      </c>
      <c r="E1057" s="142"/>
      <c r="F1057" s="148">
        <v>83</v>
      </c>
      <c r="G1057" s="142" t="s">
        <v>679</v>
      </c>
      <c r="H1057" s="167">
        <f t="shared" si="900"/>
        <v>38</v>
      </c>
      <c r="I1057" s="141">
        <v>2</v>
      </c>
      <c r="J1057" s="183">
        <v>16</v>
      </c>
      <c r="K1057" s="183">
        <v>2110</v>
      </c>
      <c r="L1057" s="184">
        <v>17</v>
      </c>
      <c r="M1057" s="185">
        <f t="shared" si="905"/>
        <v>131.875</v>
      </c>
      <c r="N1057" s="256">
        <f t="shared" si="906"/>
        <v>130.8125</v>
      </c>
      <c r="O1057" s="183">
        <v>259</v>
      </c>
      <c r="P1057" s="167">
        <f t="shared" ref="P1057:R1057" si="911">P1056</f>
        <v>30</v>
      </c>
      <c r="Q1057" s="167">
        <f t="shared" si="911"/>
        <v>1</v>
      </c>
      <c r="R1057" s="167">
        <f t="shared" si="911"/>
        <v>62802</v>
      </c>
      <c r="S1057" s="142"/>
    </row>
    <row r="1058" spans="1:20">
      <c r="A1058" s="280">
        <f t="shared" si="881"/>
        <v>42975</v>
      </c>
      <c r="B1058" s="167">
        <f t="shared" si="882"/>
        <v>20</v>
      </c>
      <c r="C1058" s="263" t="s">
        <v>579</v>
      </c>
      <c r="D1058" s="263" t="s">
        <v>574</v>
      </c>
      <c r="E1058" s="142" t="s">
        <v>821</v>
      </c>
      <c r="F1058" s="262">
        <v>80</v>
      </c>
      <c r="G1058" s="142" t="s">
        <v>693</v>
      </c>
      <c r="H1058" s="167">
        <f t="shared" si="900"/>
        <v>38</v>
      </c>
      <c r="I1058" s="265">
        <v>21</v>
      </c>
      <c r="J1058" s="183">
        <v>16</v>
      </c>
      <c r="K1058" s="266">
        <v>2152</v>
      </c>
      <c r="L1058" s="267">
        <v>8</v>
      </c>
      <c r="M1058" s="268">
        <f>IF(J1058=0,0,(K1058)/J1058)</f>
        <v>134.5</v>
      </c>
      <c r="N1058" s="269">
        <f t="shared" si="906"/>
        <v>134</v>
      </c>
      <c r="O1058" s="183">
        <v>270</v>
      </c>
      <c r="P1058" s="167">
        <f t="shared" ref="P1058:R1058" si="912">P1057</f>
        <v>30</v>
      </c>
      <c r="Q1058" s="167">
        <f t="shared" si="912"/>
        <v>1</v>
      </c>
      <c r="R1058" s="167">
        <f t="shared" si="912"/>
        <v>62802</v>
      </c>
      <c r="S1058" s="142"/>
    </row>
    <row r="1059" spans="1:20">
      <c r="A1059" s="280">
        <f t="shared" si="881"/>
        <v>42975</v>
      </c>
      <c r="B1059" s="167">
        <f t="shared" si="882"/>
        <v>21</v>
      </c>
      <c r="C1059" s="291" t="s">
        <v>38</v>
      </c>
      <c r="D1059" s="291" t="s">
        <v>601</v>
      </c>
      <c r="E1059" s="152" t="s">
        <v>821</v>
      </c>
      <c r="F1059" s="262">
        <v>73</v>
      </c>
      <c r="G1059" s="142" t="s">
        <v>679</v>
      </c>
      <c r="H1059" s="167">
        <f t="shared" si="900"/>
        <v>38</v>
      </c>
      <c r="I1059" s="141">
        <v>34</v>
      </c>
      <c r="J1059" s="183">
        <v>10</v>
      </c>
      <c r="K1059" s="183">
        <v>1333</v>
      </c>
      <c r="L1059" s="184">
        <v>32</v>
      </c>
      <c r="M1059" s="268">
        <f>IF(J1059=0,0,(K1059)/J1059)</f>
        <v>133.30000000000001</v>
      </c>
      <c r="N1059" s="269">
        <f t="shared" si="906"/>
        <v>130.1</v>
      </c>
      <c r="O1059" s="183">
        <v>0</v>
      </c>
      <c r="P1059" s="167">
        <f t="shared" ref="P1059:R1059" si="913">P1058</f>
        <v>30</v>
      </c>
      <c r="Q1059" s="167">
        <f t="shared" si="913"/>
        <v>1</v>
      </c>
      <c r="R1059" s="167">
        <f t="shared" si="913"/>
        <v>62802</v>
      </c>
      <c r="S1059" s="142"/>
    </row>
    <row r="1060" spans="1:20">
      <c r="A1060" s="280">
        <f t="shared" si="881"/>
        <v>42975</v>
      </c>
      <c r="B1060" s="167">
        <f t="shared" si="882"/>
        <v>22</v>
      </c>
      <c r="C1060" s="263" t="s">
        <v>577</v>
      </c>
      <c r="D1060" s="263" t="s">
        <v>577</v>
      </c>
      <c r="E1060" s="142" t="s">
        <v>545</v>
      </c>
      <c r="F1060" s="262">
        <v>73</v>
      </c>
      <c r="G1060" s="142" t="s">
        <v>693</v>
      </c>
      <c r="H1060" s="167">
        <f t="shared" si="900"/>
        <v>38</v>
      </c>
      <c r="I1060" s="265">
        <v>10</v>
      </c>
      <c r="J1060" s="183">
        <v>16</v>
      </c>
      <c r="K1060" s="266">
        <v>2156</v>
      </c>
      <c r="L1060" s="267">
        <v>0</v>
      </c>
      <c r="M1060" s="268">
        <f>IF(J1060=0,0,(K1060)/J1060)</f>
        <v>134.75</v>
      </c>
      <c r="N1060" s="269">
        <f t="shared" si="906"/>
        <v>134.75</v>
      </c>
      <c r="O1060" s="183">
        <v>475</v>
      </c>
      <c r="P1060" s="167">
        <f t="shared" ref="P1060:R1060" si="914">P1059</f>
        <v>30</v>
      </c>
      <c r="Q1060" s="167">
        <f t="shared" si="914"/>
        <v>1</v>
      </c>
      <c r="R1060" s="167">
        <f t="shared" si="914"/>
        <v>62802</v>
      </c>
      <c r="S1060" s="142"/>
    </row>
    <row r="1061" spans="1:20">
      <c r="A1061" s="280">
        <f t="shared" si="881"/>
        <v>42975</v>
      </c>
      <c r="B1061" s="167">
        <f t="shared" si="882"/>
        <v>23</v>
      </c>
      <c r="C1061" s="204" t="s">
        <v>896</v>
      </c>
      <c r="D1061" s="204"/>
      <c r="E1061" s="150"/>
      <c r="F1061" s="168">
        <v>72</v>
      </c>
      <c r="G1061" s="142" t="s">
        <v>686</v>
      </c>
      <c r="H1061" s="167">
        <f>H1059</f>
        <v>38</v>
      </c>
      <c r="I1061" s="141">
        <v>1</v>
      </c>
      <c r="J1061" s="183">
        <v>16</v>
      </c>
      <c r="K1061" s="183">
        <v>2151</v>
      </c>
      <c r="L1061" s="184">
        <v>0</v>
      </c>
      <c r="M1061" s="185">
        <f t="shared" ref="M1061" si="915">IF(J1061=0,0,(K1061)/J1061)</f>
        <v>134.4375</v>
      </c>
      <c r="N1061" s="256">
        <f t="shared" ref="N1061" si="916">IF(J1061=0,0,(K1061-L1061)/J1061)</f>
        <v>134.4375</v>
      </c>
      <c r="O1061" s="183">
        <v>526</v>
      </c>
      <c r="P1061" s="167">
        <f t="shared" ref="P1061:R1061" si="917">P1060</f>
        <v>30</v>
      </c>
      <c r="Q1061" s="167">
        <f t="shared" si="917"/>
        <v>1</v>
      </c>
      <c r="R1061" s="167">
        <f t="shared" si="917"/>
        <v>62802</v>
      </c>
      <c r="S1061" s="142"/>
    </row>
    <row r="1062" spans="1:20">
      <c r="A1062" s="280">
        <f t="shared" si="881"/>
        <v>42975</v>
      </c>
      <c r="B1062" s="167">
        <f t="shared" si="882"/>
        <v>24</v>
      </c>
      <c r="C1062" s="142" t="s">
        <v>617</v>
      </c>
      <c r="D1062" s="142" t="s">
        <v>617</v>
      </c>
      <c r="E1062" s="142"/>
      <c r="F1062" s="168">
        <v>67</v>
      </c>
      <c r="G1062" s="142" t="s">
        <v>687</v>
      </c>
      <c r="H1062" s="167">
        <f>H1060</f>
        <v>38</v>
      </c>
      <c r="I1062" s="141">
        <v>2</v>
      </c>
      <c r="J1062" s="183">
        <v>16</v>
      </c>
      <c r="K1062" s="183">
        <v>2160</v>
      </c>
      <c r="L1062" s="184">
        <v>2</v>
      </c>
      <c r="M1062" s="185">
        <f t="shared" ref="M1062" si="918">IF(J1062=0,0,(K1062)/J1062)</f>
        <v>135</v>
      </c>
      <c r="N1062" s="256">
        <f t="shared" si="906"/>
        <v>134.875</v>
      </c>
      <c r="O1062" s="183">
        <v>493</v>
      </c>
      <c r="P1062" s="167">
        <f t="shared" ref="P1062:R1062" si="919">P1061</f>
        <v>30</v>
      </c>
      <c r="Q1062" s="167">
        <f t="shared" si="919"/>
        <v>1</v>
      </c>
      <c r="R1062" s="167">
        <f t="shared" si="919"/>
        <v>62802</v>
      </c>
      <c r="S1062" s="142"/>
    </row>
    <row r="1063" spans="1:20">
      <c r="A1063" s="280">
        <f t="shared" si="881"/>
        <v>42975</v>
      </c>
      <c r="B1063" s="167">
        <f t="shared" si="882"/>
        <v>25</v>
      </c>
      <c r="C1063" s="142" t="s">
        <v>614</v>
      </c>
      <c r="D1063" s="142" t="s">
        <v>891</v>
      </c>
      <c r="E1063" s="142" t="s">
        <v>545</v>
      </c>
      <c r="F1063" s="168">
        <v>64</v>
      </c>
      <c r="G1063" s="142" t="s">
        <v>670</v>
      </c>
      <c r="H1063" s="167">
        <f t="shared" si="900"/>
        <v>38</v>
      </c>
      <c r="I1063" s="141">
        <v>35</v>
      </c>
      <c r="J1063" s="183">
        <v>16</v>
      </c>
      <c r="K1063" s="183">
        <v>2160</v>
      </c>
      <c r="L1063" s="184">
        <v>69</v>
      </c>
      <c r="M1063" s="185">
        <f>IF(J1063=0,0,(K1063)/J1063)</f>
        <v>135</v>
      </c>
      <c r="N1063" s="256">
        <f>IF(J1063=0,0,(K1063-L1063)/J1063)</f>
        <v>130.6875</v>
      </c>
      <c r="O1063" s="183">
        <v>446</v>
      </c>
      <c r="P1063" s="167">
        <f t="shared" ref="P1063:R1063" si="920">P1062</f>
        <v>30</v>
      </c>
      <c r="Q1063" s="167">
        <f t="shared" si="920"/>
        <v>1</v>
      </c>
      <c r="R1063" s="167">
        <f t="shared" si="920"/>
        <v>62802</v>
      </c>
      <c r="S1063" s="142"/>
    </row>
    <row r="1064" spans="1:20">
      <c r="A1064" s="280">
        <f t="shared" si="881"/>
        <v>42975</v>
      </c>
      <c r="B1064" s="167">
        <f t="shared" si="882"/>
        <v>26</v>
      </c>
      <c r="C1064" s="142" t="s">
        <v>630</v>
      </c>
      <c r="D1064" s="142"/>
      <c r="E1064" s="142"/>
      <c r="F1064" s="259">
        <v>63</v>
      </c>
      <c r="G1064" s="142" t="s">
        <v>687</v>
      </c>
      <c r="H1064" s="167">
        <f t="shared" si="900"/>
        <v>38</v>
      </c>
      <c r="I1064" s="141">
        <v>2</v>
      </c>
      <c r="J1064" s="183">
        <v>15</v>
      </c>
      <c r="K1064" s="183">
        <v>1984</v>
      </c>
      <c r="L1064" s="184">
        <v>0</v>
      </c>
      <c r="M1064" s="185">
        <f t="shared" ref="M1064:M1066" si="921">IF(J1064=0,0,(K1064)/J1064)</f>
        <v>132.26666666666668</v>
      </c>
      <c r="N1064" s="256">
        <f t="shared" ref="N1064:N1068" si="922">IF(J1064=0,0,(K1064-L1064)/J1064)</f>
        <v>132.26666666666668</v>
      </c>
      <c r="O1064" s="183">
        <v>47</v>
      </c>
      <c r="P1064" s="167">
        <f t="shared" ref="P1064:R1064" si="923">P1063</f>
        <v>30</v>
      </c>
      <c r="Q1064" s="167">
        <f t="shared" si="923"/>
        <v>1</v>
      </c>
      <c r="R1064" s="167">
        <f t="shared" si="923"/>
        <v>62802</v>
      </c>
      <c r="S1064" s="142"/>
    </row>
    <row r="1065" spans="1:20">
      <c r="A1065" s="280">
        <f t="shared" si="881"/>
        <v>42975</v>
      </c>
      <c r="B1065" s="167">
        <f t="shared" si="882"/>
        <v>27</v>
      </c>
      <c r="C1065" s="204" t="s">
        <v>631</v>
      </c>
      <c r="D1065" s="204"/>
      <c r="E1065" s="150"/>
      <c r="F1065" s="259">
        <v>60</v>
      </c>
      <c r="G1065" s="142" t="s">
        <v>686</v>
      </c>
      <c r="H1065" s="167">
        <f>H1063</f>
        <v>38</v>
      </c>
      <c r="I1065" s="141">
        <v>1</v>
      </c>
      <c r="J1065" s="183">
        <v>15</v>
      </c>
      <c r="K1065" s="183">
        <v>2025</v>
      </c>
      <c r="L1065" s="184">
        <v>31</v>
      </c>
      <c r="M1065" s="185">
        <f t="shared" si="921"/>
        <v>135</v>
      </c>
      <c r="N1065" s="256">
        <f t="shared" si="922"/>
        <v>132.93333333333334</v>
      </c>
      <c r="O1065" s="183">
        <v>425</v>
      </c>
      <c r="P1065" s="167">
        <f t="shared" ref="P1065:R1065" si="924">P1064</f>
        <v>30</v>
      </c>
      <c r="Q1065" s="167">
        <f t="shared" si="924"/>
        <v>1</v>
      </c>
      <c r="R1065" s="167">
        <f t="shared" si="924"/>
        <v>62802</v>
      </c>
      <c r="S1065" s="142"/>
    </row>
    <row r="1066" spans="1:20">
      <c r="A1066" s="280">
        <f t="shared" si="881"/>
        <v>42975</v>
      </c>
      <c r="B1066" s="167">
        <f t="shared" si="882"/>
        <v>28</v>
      </c>
      <c r="C1066" s="204" t="s">
        <v>632</v>
      </c>
      <c r="D1066" s="204"/>
      <c r="E1066" s="150"/>
      <c r="F1066" s="259">
        <v>55</v>
      </c>
      <c r="G1066" s="142" t="s">
        <v>686</v>
      </c>
      <c r="H1066" s="167">
        <f>H1064</f>
        <v>38</v>
      </c>
      <c r="I1066" s="141">
        <v>1</v>
      </c>
      <c r="J1066" s="183">
        <v>16</v>
      </c>
      <c r="K1066" s="183">
        <v>2136</v>
      </c>
      <c r="L1066" s="184">
        <v>82</v>
      </c>
      <c r="M1066" s="185">
        <f t="shared" si="921"/>
        <v>133.5</v>
      </c>
      <c r="N1066" s="256">
        <f t="shared" si="922"/>
        <v>128.375</v>
      </c>
      <c r="O1066" s="183">
        <v>415</v>
      </c>
      <c r="P1066" s="167">
        <f t="shared" ref="P1066:R1066" si="925">P1065</f>
        <v>30</v>
      </c>
      <c r="Q1066" s="167">
        <f t="shared" si="925"/>
        <v>1</v>
      </c>
      <c r="R1066" s="167">
        <f t="shared" si="925"/>
        <v>62802</v>
      </c>
      <c r="S1066" s="142"/>
    </row>
    <row r="1067" spans="1:20">
      <c r="A1067" s="280">
        <f t="shared" si="881"/>
        <v>42975</v>
      </c>
      <c r="B1067" s="167">
        <f t="shared" si="882"/>
        <v>29</v>
      </c>
      <c r="C1067" s="142" t="s">
        <v>881</v>
      </c>
      <c r="D1067" s="142" t="s">
        <v>882</v>
      </c>
      <c r="E1067" s="142" t="s">
        <v>545</v>
      </c>
      <c r="F1067" s="262">
        <v>54</v>
      </c>
      <c r="G1067" s="142" t="s">
        <v>686</v>
      </c>
      <c r="H1067" s="167">
        <f>H1064</f>
        <v>38</v>
      </c>
      <c r="I1067" s="141">
        <v>6</v>
      </c>
      <c r="J1067" s="183">
        <v>16</v>
      </c>
      <c r="K1067" s="183">
        <v>2099</v>
      </c>
      <c r="L1067" s="184">
        <v>0</v>
      </c>
      <c r="M1067" s="185">
        <f>IF(J1067=0,0,(K1067)/J1067)</f>
        <v>131.1875</v>
      </c>
      <c r="N1067" s="256">
        <f t="shared" si="922"/>
        <v>131.1875</v>
      </c>
      <c r="O1067" s="183">
        <v>34</v>
      </c>
      <c r="P1067" s="167">
        <f t="shared" ref="P1067:R1067" si="926">P1066</f>
        <v>30</v>
      </c>
      <c r="Q1067" s="167">
        <f t="shared" si="926"/>
        <v>1</v>
      </c>
      <c r="R1067" s="167">
        <f t="shared" si="926"/>
        <v>62802</v>
      </c>
      <c r="S1067" s="142"/>
    </row>
    <row r="1068" spans="1:20" ht="17.25" thickBot="1">
      <c r="A1068" s="283">
        <f t="shared" si="881"/>
        <v>42975</v>
      </c>
      <c r="B1068" s="171">
        <f t="shared" si="882"/>
        <v>30</v>
      </c>
      <c r="C1068" s="162" t="s">
        <v>576</v>
      </c>
      <c r="D1068" s="162" t="s">
        <v>874</v>
      </c>
      <c r="E1068" s="162" t="s">
        <v>821</v>
      </c>
      <c r="F1068" s="181">
        <v>55</v>
      </c>
      <c r="G1068" s="274" t="s">
        <v>867</v>
      </c>
      <c r="H1068" s="171">
        <f t="shared" si="900"/>
        <v>38</v>
      </c>
      <c r="I1068" s="157">
        <v>36</v>
      </c>
      <c r="J1068" s="189">
        <v>16</v>
      </c>
      <c r="K1068" s="189">
        <v>2119</v>
      </c>
      <c r="L1068" s="190">
        <v>46</v>
      </c>
      <c r="M1068" s="191">
        <f t="shared" ref="M1068:M1072" si="927">IF(J1068=0,0,(K1068)/J1068)</f>
        <v>132.4375</v>
      </c>
      <c r="N1068" s="275">
        <f t="shared" si="922"/>
        <v>129.5625</v>
      </c>
      <c r="O1068" s="189">
        <v>184</v>
      </c>
      <c r="P1068" s="171">
        <f t="shared" ref="P1068:R1068" si="928">P1067</f>
        <v>30</v>
      </c>
      <c r="Q1068" s="171">
        <f t="shared" si="928"/>
        <v>1</v>
      </c>
      <c r="R1068" s="171">
        <f t="shared" si="928"/>
        <v>62802</v>
      </c>
      <c r="S1068" s="162"/>
    </row>
    <row r="1069" spans="1:20" ht="17.25" thickTop="1">
      <c r="A1069" s="284">
        <f>A1068+7</f>
        <v>42982</v>
      </c>
      <c r="B1069" s="285">
        <v>1</v>
      </c>
      <c r="C1069" s="66" t="s">
        <v>29</v>
      </c>
      <c r="D1069" s="66" t="s">
        <v>548</v>
      </c>
      <c r="E1069" s="66" t="s">
        <v>821</v>
      </c>
      <c r="F1069" s="173">
        <v>129</v>
      </c>
      <c r="G1069" s="66" t="s">
        <v>670</v>
      </c>
      <c r="H1069" s="285">
        <f>H1068+1</f>
        <v>39</v>
      </c>
      <c r="I1069" s="65">
        <v>38</v>
      </c>
      <c r="J1069" s="192">
        <v>16</v>
      </c>
      <c r="K1069" s="192">
        <v>2160</v>
      </c>
      <c r="L1069" s="193">
        <v>0</v>
      </c>
      <c r="M1069" s="194">
        <f t="shared" si="927"/>
        <v>135</v>
      </c>
      <c r="N1069" s="242">
        <f>IF(J1069=0,0,(K1069-L1069)/J1069)</f>
        <v>135</v>
      </c>
      <c r="O1069" s="192">
        <v>501</v>
      </c>
      <c r="P1069" s="285">
        <f>COUNTA(C1069:C1098)</f>
        <v>30</v>
      </c>
      <c r="Q1069" s="285">
        <v>2</v>
      </c>
      <c r="R1069" s="285">
        <f>SUM(K1069:K1098)</f>
        <v>56956</v>
      </c>
      <c r="S1069" s="208">
        <f>SUM(L1069:L1098)</f>
        <v>766</v>
      </c>
      <c r="T1069" s="232"/>
    </row>
    <row r="1070" spans="1:20">
      <c r="A1070" s="284">
        <f t="shared" si="881"/>
        <v>42982</v>
      </c>
      <c r="B1070" s="285">
        <f t="shared" si="882"/>
        <v>2</v>
      </c>
      <c r="C1070" s="125" t="s">
        <v>402</v>
      </c>
      <c r="D1070" s="125" t="s">
        <v>551</v>
      </c>
      <c r="E1070" s="66" t="s">
        <v>545</v>
      </c>
      <c r="F1070" s="173">
        <v>115</v>
      </c>
      <c r="G1070" s="109" t="s">
        <v>693</v>
      </c>
      <c r="H1070" s="285">
        <f t="shared" ref="H1070:H1134" si="929">H1069</f>
        <v>39</v>
      </c>
      <c r="I1070" s="65">
        <v>28</v>
      </c>
      <c r="J1070" s="192">
        <v>16</v>
      </c>
      <c r="K1070" s="192">
        <v>2156</v>
      </c>
      <c r="L1070" s="193">
        <v>4</v>
      </c>
      <c r="M1070" s="194">
        <f t="shared" si="927"/>
        <v>134.75</v>
      </c>
      <c r="N1070" s="242">
        <f t="shared" ref="N1070" si="930">IF(J1070=0,0,(K1070-L1070)/J1070)</f>
        <v>134.5</v>
      </c>
      <c r="O1070" s="192">
        <v>407</v>
      </c>
      <c r="P1070" s="285">
        <f t="shared" ref="P1070:R1070" si="931">P1069</f>
        <v>30</v>
      </c>
      <c r="Q1070" s="285">
        <f t="shared" si="931"/>
        <v>2</v>
      </c>
      <c r="R1070" s="285">
        <f t="shared" si="931"/>
        <v>56956</v>
      </c>
      <c r="S1070" s="66" t="s">
        <v>850</v>
      </c>
    </row>
    <row r="1071" spans="1:20">
      <c r="A1071" s="284">
        <f t="shared" si="881"/>
        <v>42982</v>
      </c>
      <c r="B1071" s="285">
        <f t="shared" si="882"/>
        <v>3</v>
      </c>
      <c r="C1071" s="66" t="s">
        <v>812</v>
      </c>
      <c r="D1071" s="66" t="s">
        <v>827</v>
      </c>
      <c r="E1071" s="66" t="s">
        <v>545</v>
      </c>
      <c r="F1071" s="101">
        <v>107</v>
      </c>
      <c r="G1071" s="66" t="s">
        <v>693</v>
      </c>
      <c r="H1071" s="285">
        <f t="shared" si="929"/>
        <v>39</v>
      </c>
      <c r="I1071" s="65">
        <v>11</v>
      </c>
      <c r="J1071" s="192">
        <v>16</v>
      </c>
      <c r="K1071" s="192">
        <v>2154</v>
      </c>
      <c r="L1071" s="193">
        <v>38</v>
      </c>
      <c r="M1071" s="194">
        <f t="shared" si="927"/>
        <v>134.625</v>
      </c>
      <c r="N1071" s="242">
        <f>IF(J1071=0,0,(K1071-L1071)/J1071)</f>
        <v>132.25</v>
      </c>
      <c r="O1071" s="192">
        <v>64</v>
      </c>
      <c r="P1071" s="285">
        <f t="shared" ref="P1071:R1071" si="932">P1070</f>
        <v>30</v>
      </c>
      <c r="Q1071" s="285">
        <f t="shared" si="932"/>
        <v>2</v>
      </c>
      <c r="R1071" s="285">
        <f t="shared" si="932"/>
        <v>56956</v>
      </c>
      <c r="S1071" s="194">
        <f>AVERAGE(M1069:M1098)</f>
        <v>120.315</v>
      </c>
      <c r="T1071" s="232"/>
    </row>
    <row r="1072" spans="1:20">
      <c r="A1072" s="284">
        <f t="shared" si="881"/>
        <v>42982</v>
      </c>
      <c r="B1072" s="285">
        <f t="shared" si="882"/>
        <v>4</v>
      </c>
      <c r="C1072" s="66" t="s">
        <v>360</v>
      </c>
      <c r="D1072" s="66" t="s">
        <v>869</v>
      </c>
      <c r="E1072" s="66" t="s">
        <v>545</v>
      </c>
      <c r="F1072" s="173">
        <v>107</v>
      </c>
      <c r="G1072" s="66" t="s">
        <v>670</v>
      </c>
      <c r="H1072" s="285">
        <f t="shared" si="929"/>
        <v>39</v>
      </c>
      <c r="I1072" s="65">
        <v>28</v>
      </c>
      <c r="J1072" s="192">
        <v>16</v>
      </c>
      <c r="K1072" s="192">
        <v>2160</v>
      </c>
      <c r="L1072" s="193">
        <v>26</v>
      </c>
      <c r="M1072" s="194">
        <f t="shared" si="927"/>
        <v>135</v>
      </c>
      <c r="N1072" s="242">
        <f t="shared" ref="N1072" si="933">IF(J1072=0,0,(K1072-L1072)/J1072)</f>
        <v>133.375</v>
      </c>
      <c r="O1072" s="192">
        <v>741</v>
      </c>
      <c r="P1072" s="285">
        <f t="shared" ref="P1072:R1072" si="934">P1071</f>
        <v>30</v>
      </c>
      <c r="Q1072" s="285">
        <f t="shared" si="934"/>
        <v>2</v>
      </c>
      <c r="R1072" s="285">
        <f t="shared" si="934"/>
        <v>56956</v>
      </c>
      <c r="S1072" s="66" t="s">
        <v>760</v>
      </c>
    </row>
    <row r="1073" spans="1:19">
      <c r="A1073" s="284">
        <f t="shared" si="881"/>
        <v>42982</v>
      </c>
      <c r="B1073" s="285">
        <f t="shared" si="882"/>
        <v>5</v>
      </c>
      <c r="C1073" s="66" t="s">
        <v>612</v>
      </c>
      <c r="D1073" s="66" t="s">
        <v>612</v>
      </c>
      <c r="E1073" s="66"/>
      <c r="F1073" s="137">
        <v>101</v>
      </c>
      <c r="G1073" s="66" t="s">
        <v>670</v>
      </c>
      <c r="H1073" s="285">
        <f t="shared" si="929"/>
        <v>39</v>
      </c>
      <c r="I1073" s="65">
        <v>4</v>
      </c>
      <c r="J1073" s="192">
        <v>16</v>
      </c>
      <c r="K1073" s="192">
        <v>2146</v>
      </c>
      <c r="L1073" s="193">
        <v>30</v>
      </c>
      <c r="M1073" s="194">
        <f>IF(J1073=0,0,(K1073)/J1073)</f>
        <v>134.125</v>
      </c>
      <c r="N1073" s="242">
        <f>IF(J1073=0,0,(K1073-L1073)/J1073)</f>
        <v>132.25</v>
      </c>
      <c r="O1073" s="192">
        <v>272</v>
      </c>
      <c r="P1073" s="285">
        <f t="shared" ref="P1073:R1073" si="935">P1072</f>
        <v>30</v>
      </c>
      <c r="Q1073" s="285">
        <f t="shared" si="935"/>
        <v>2</v>
      </c>
      <c r="R1073" s="285">
        <f t="shared" si="935"/>
        <v>56956</v>
      </c>
      <c r="S1073" s="194">
        <f>AVERAGE(F1069:F1098)</f>
        <v>83.7</v>
      </c>
    </row>
    <row r="1074" spans="1:19">
      <c r="A1074" s="284">
        <f t="shared" si="881"/>
        <v>42982</v>
      </c>
      <c r="B1074" s="285">
        <f t="shared" si="882"/>
        <v>6</v>
      </c>
      <c r="C1074" s="66" t="s">
        <v>358</v>
      </c>
      <c r="D1074" s="66" t="s">
        <v>556</v>
      </c>
      <c r="E1074" s="66" t="s">
        <v>545</v>
      </c>
      <c r="F1074" s="101">
        <v>101</v>
      </c>
      <c r="G1074" s="66" t="s">
        <v>679</v>
      </c>
      <c r="H1074" s="285">
        <f t="shared" si="929"/>
        <v>39</v>
      </c>
      <c r="I1074" s="65">
        <v>29</v>
      </c>
      <c r="J1074" s="192">
        <v>16</v>
      </c>
      <c r="K1074" s="192">
        <v>2112</v>
      </c>
      <c r="L1074" s="193">
        <v>30</v>
      </c>
      <c r="M1074" s="194">
        <f t="shared" ref="M1074:M1078" si="936">IF(J1074=0,0,(K1074)/J1074)</f>
        <v>132</v>
      </c>
      <c r="N1074" s="242">
        <f t="shared" ref="N1074:N1078" si="937">IF(J1074=0,0,(K1074-L1074)/J1074)</f>
        <v>130.125</v>
      </c>
      <c r="O1074" s="192">
        <v>91</v>
      </c>
      <c r="P1074" s="285">
        <f t="shared" ref="P1074:R1074" si="938">P1073</f>
        <v>30</v>
      </c>
      <c r="Q1074" s="285">
        <f t="shared" si="938"/>
        <v>2</v>
      </c>
      <c r="R1074" s="285">
        <f t="shared" si="938"/>
        <v>56956</v>
      </c>
      <c r="S1074" s="66" t="s">
        <v>791</v>
      </c>
    </row>
    <row r="1075" spans="1:19">
      <c r="A1075" s="284">
        <f t="shared" si="881"/>
        <v>42982</v>
      </c>
      <c r="B1075" s="285">
        <f t="shared" si="882"/>
        <v>7</v>
      </c>
      <c r="C1075" s="66" t="s">
        <v>870</v>
      </c>
      <c r="D1075" s="66" t="s">
        <v>889</v>
      </c>
      <c r="E1075" s="66" t="s">
        <v>545</v>
      </c>
      <c r="F1075" s="101">
        <v>95</v>
      </c>
      <c r="G1075" s="66" t="s">
        <v>693</v>
      </c>
      <c r="H1075" s="285">
        <f t="shared" si="929"/>
        <v>39</v>
      </c>
      <c r="I1075" s="65">
        <v>11</v>
      </c>
      <c r="J1075" s="192">
        <v>16</v>
      </c>
      <c r="K1075" s="192">
        <v>2160</v>
      </c>
      <c r="L1075" s="193">
        <v>10</v>
      </c>
      <c r="M1075" s="194">
        <f t="shared" si="936"/>
        <v>135</v>
      </c>
      <c r="N1075" s="242">
        <f t="shared" si="937"/>
        <v>134.375</v>
      </c>
      <c r="O1075" s="192">
        <v>411</v>
      </c>
      <c r="P1075" s="285">
        <f t="shared" ref="P1075:R1075" si="939">P1074</f>
        <v>30</v>
      </c>
      <c r="Q1075" s="285">
        <f t="shared" si="939"/>
        <v>2</v>
      </c>
      <c r="R1075" s="285">
        <f t="shared" si="939"/>
        <v>56956</v>
      </c>
      <c r="S1075" s="194">
        <f>S1071*P1069*16</f>
        <v>57751.199999999997</v>
      </c>
    </row>
    <row r="1076" spans="1:19">
      <c r="A1076" s="284">
        <f t="shared" si="881"/>
        <v>42982</v>
      </c>
      <c r="B1076" s="285">
        <f t="shared" si="882"/>
        <v>8</v>
      </c>
      <c r="C1076" s="66" t="s">
        <v>613</v>
      </c>
      <c r="D1076" s="66" t="s">
        <v>589</v>
      </c>
      <c r="E1076" s="66" t="s">
        <v>837</v>
      </c>
      <c r="F1076" s="101">
        <v>94</v>
      </c>
      <c r="G1076" s="66" t="s">
        <v>693</v>
      </c>
      <c r="H1076" s="285">
        <f t="shared" si="929"/>
        <v>39</v>
      </c>
      <c r="I1076" s="65">
        <v>11</v>
      </c>
      <c r="J1076" s="192">
        <v>16</v>
      </c>
      <c r="K1076" s="192">
        <v>2152</v>
      </c>
      <c r="L1076" s="193">
        <v>0</v>
      </c>
      <c r="M1076" s="194">
        <f t="shared" si="936"/>
        <v>134.5</v>
      </c>
      <c r="N1076" s="242">
        <f t="shared" si="937"/>
        <v>134.5</v>
      </c>
      <c r="O1076" s="192">
        <v>269</v>
      </c>
      <c r="P1076" s="285">
        <f t="shared" ref="P1076:R1076" si="940">P1075</f>
        <v>30</v>
      </c>
      <c r="Q1076" s="285">
        <f t="shared" si="940"/>
        <v>2</v>
      </c>
      <c r="R1076" s="285">
        <f t="shared" si="940"/>
        <v>56956</v>
      </c>
      <c r="S1076" s="66" t="s">
        <v>855</v>
      </c>
    </row>
    <row r="1077" spans="1:19">
      <c r="A1077" s="284">
        <f t="shared" si="881"/>
        <v>42982</v>
      </c>
      <c r="B1077" s="285">
        <f t="shared" si="882"/>
        <v>9</v>
      </c>
      <c r="C1077" s="66" t="s">
        <v>860</v>
      </c>
      <c r="D1077" s="66" t="s">
        <v>618</v>
      </c>
      <c r="E1077" s="66"/>
      <c r="F1077" s="277">
        <v>93</v>
      </c>
      <c r="G1077" s="66" t="s">
        <v>679</v>
      </c>
      <c r="H1077" s="285">
        <f t="shared" si="929"/>
        <v>39</v>
      </c>
      <c r="I1077" s="65">
        <v>38</v>
      </c>
      <c r="J1077" s="192">
        <v>16</v>
      </c>
      <c r="K1077" s="192">
        <v>2155</v>
      </c>
      <c r="L1077" s="193">
        <v>39</v>
      </c>
      <c r="M1077" s="194">
        <f t="shared" si="936"/>
        <v>134.6875</v>
      </c>
      <c r="N1077" s="242">
        <f t="shared" si="937"/>
        <v>132.25</v>
      </c>
      <c r="O1077" s="192">
        <v>147</v>
      </c>
      <c r="P1077" s="285">
        <f t="shared" ref="P1077:R1077" si="941">P1076</f>
        <v>30</v>
      </c>
      <c r="Q1077" s="285">
        <f t="shared" si="941"/>
        <v>2</v>
      </c>
      <c r="R1077" s="285">
        <f t="shared" si="941"/>
        <v>56956</v>
      </c>
      <c r="S1077" s="194">
        <f>AVERAGE(I1069:I1098)</f>
        <v>16.333333333333332</v>
      </c>
    </row>
    <row r="1078" spans="1:19">
      <c r="A1078" s="284">
        <f t="shared" si="881"/>
        <v>42982</v>
      </c>
      <c r="B1078" s="285">
        <f t="shared" si="882"/>
        <v>10</v>
      </c>
      <c r="C1078" s="66" t="s">
        <v>36</v>
      </c>
      <c r="D1078" s="66" t="s">
        <v>816</v>
      </c>
      <c r="E1078" s="66" t="s">
        <v>897</v>
      </c>
      <c r="F1078" s="173">
        <v>93</v>
      </c>
      <c r="G1078" s="66" t="s">
        <v>670</v>
      </c>
      <c r="H1078" s="285">
        <f t="shared" si="929"/>
        <v>39</v>
      </c>
      <c r="I1078" s="65">
        <v>38</v>
      </c>
      <c r="J1078" s="192">
        <v>16</v>
      </c>
      <c r="K1078" s="192">
        <v>2125</v>
      </c>
      <c r="L1078" s="193">
        <v>197</v>
      </c>
      <c r="M1078" s="194">
        <f t="shared" si="936"/>
        <v>132.8125</v>
      </c>
      <c r="N1078" s="242">
        <f t="shared" si="937"/>
        <v>120.5</v>
      </c>
      <c r="O1078" s="192">
        <v>234</v>
      </c>
      <c r="P1078" s="285">
        <f t="shared" ref="P1078:R1078" si="942">P1077</f>
        <v>30</v>
      </c>
      <c r="Q1078" s="285">
        <f t="shared" si="942"/>
        <v>2</v>
      </c>
      <c r="R1078" s="285">
        <f t="shared" si="942"/>
        <v>56956</v>
      </c>
      <c r="S1078" s="66"/>
    </row>
    <row r="1079" spans="1:19">
      <c r="A1079" s="284">
        <f t="shared" si="881"/>
        <v>42982</v>
      </c>
      <c r="B1079" s="285">
        <f t="shared" si="882"/>
        <v>11</v>
      </c>
      <c r="C1079" s="66" t="s">
        <v>792</v>
      </c>
      <c r="D1079" s="66" t="s">
        <v>857</v>
      </c>
      <c r="E1079" s="66" t="s">
        <v>545</v>
      </c>
      <c r="F1079" s="101">
        <v>93</v>
      </c>
      <c r="G1079" s="66" t="s">
        <v>670</v>
      </c>
      <c r="H1079" s="285">
        <f t="shared" si="929"/>
        <v>39</v>
      </c>
      <c r="I1079" s="65">
        <v>14</v>
      </c>
      <c r="J1079" s="192">
        <v>16</v>
      </c>
      <c r="K1079" s="192">
        <v>2109</v>
      </c>
      <c r="L1079" s="193">
        <v>37</v>
      </c>
      <c r="M1079" s="194">
        <f>IF(J1079=0,0,(K1079)/J1079)</f>
        <v>131.8125</v>
      </c>
      <c r="N1079" s="242">
        <f>IF(J1079=0,0,(K1079-L1079)/J1079)</f>
        <v>129.5</v>
      </c>
      <c r="O1079" s="192">
        <v>29</v>
      </c>
      <c r="P1079" s="285">
        <f t="shared" ref="P1079:R1079" si="943">P1078</f>
        <v>30</v>
      </c>
      <c r="Q1079" s="285">
        <f t="shared" si="943"/>
        <v>2</v>
      </c>
      <c r="R1079" s="285">
        <f t="shared" si="943"/>
        <v>56956</v>
      </c>
      <c r="S1079" s="66"/>
    </row>
    <row r="1080" spans="1:19">
      <c r="A1080" s="284">
        <f t="shared" si="881"/>
        <v>42982</v>
      </c>
      <c r="B1080" s="285">
        <f t="shared" si="882"/>
        <v>12</v>
      </c>
      <c r="C1080" s="98" t="s">
        <v>31</v>
      </c>
      <c r="D1080" s="98" t="s">
        <v>648</v>
      </c>
      <c r="E1080" s="98" t="s">
        <v>545</v>
      </c>
      <c r="F1080" s="173">
        <v>91</v>
      </c>
      <c r="G1080" s="66" t="s">
        <v>675</v>
      </c>
      <c r="H1080" s="285">
        <f t="shared" si="929"/>
        <v>39</v>
      </c>
      <c r="I1080" s="65">
        <v>35</v>
      </c>
      <c r="J1080" s="192">
        <v>2</v>
      </c>
      <c r="K1080" s="192">
        <v>0</v>
      </c>
      <c r="L1080" s="193">
        <v>4</v>
      </c>
      <c r="M1080" s="194">
        <f t="shared" ref="M1080:M1081" si="944">IF(J1080=0,0,(K1080)/J1080)</f>
        <v>0</v>
      </c>
      <c r="N1080" s="242">
        <f t="shared" ref="N1080:N1081" si="945">IF(J1080=0,0,(K1080-L1080)/J1080)</f>
        <v>-2</v>
      </c>
      <c r="O1080" s="192">
        <v>0</v>
      </c>
      <c r="P1080" s="285">
        <f t="shared" ref="P1080:R1080" si="946">P1079</f>
        <v>30</v>
      </c>
      <c r="Q1080" s="285">
        <f t="shared" si="946"/>
        <v>2</v>
      </c>
      <c r="R1080" s="285">
        <f t="shared" si="946"/>
        <v>56956</v>
      </c>
      <c r="S1080" s="194"/>
    </row>
    <row r="1081" spans="1:19">
      <c r="A1081" s="284">
        <f t="shared" si="881"/>
        <v>42982</v>
      </c>
      <c r="B1081" s="285">
        <f t="shared" si="882"/>
        <v>13</v>
      </c>
      <c r="C1081" s="98" t="s">
        <v>841</v>
      </c>
      <c r="D1081" s="98" t="s">
        <v>898</v>
      </c>
      <c r="E1081" s="98" t="s">
        <v>545</v>
      </c>
      <c r="F1081" s="101">
        <v>90</v>
      </c>
      <c r="G1081" s="66" t="s">
        <v>675</v>
      </c>
      <c r="H1081" s="285">
        <f t="shared" si="929"/>
        <v>39</v>
      </c>
      <c r="I1081" s="65">
        <v>20</v>
      </c>
      <c r="J1081" s="192">
        <v>0</v>
      </c>
      <c r="K1081" s="192">
        <v>0</v>
      </c>
      <c r="L1081" s="193">
        <v>2</v>
      </c>
      <c r="M1081" s="194">
        <f t="shared" si="944"/>
        <v>0</v>
      </c>
      <c r="N1081" s="242">
        <f t="shared" si="945"/>
        <v>0</v>
      </c>
      <c r="O1081" s="192">
        <v>0</v>
      </c>
      <c r="P1081" s="285">
        <f t="shared" ref="P1081:R1081" si="947">P1080</f>
        <v>30</v>
      </c>
      <c r="Q1081" s="285">
        <f t="shared" si="947"/>
        <v>2</v>
      </c>
      <c r="R1081" s="285">
        <f t="shared" si="947"/>
        <v>56956</v>
      </c>
      <c r="S1081" s="66"/>
    </row>
    <row r="1082" spans="1:19">
      <c r="A1082" s="284">
        <f t="shared" si="881"/>
        <v>42982</v>
      </c>
      <c r="B1082" s="285">
        <f t="shared" si="882"/>
        <v>14</v>
      </c>
      <c r="C1082" s="98" t="s">
        <v>506</v>
      </c>
      <c r="D1082" s="98" t="s">
        <v>864</v>
      </c>
      <c r="E1082" s="98" t="s">
        <v>844</v>
      </c>
      <c r="F1082" s="101">
        <v>89</v>
      </c>
      <c r="G1082" s="66" t="s">
        <v>675</v>
      </c>
      <c r="H1082" s="285">
        <f t="shared" si="929"/>
        <v>39</v>
      </c>
      <c r="I1082" s="65">
        <v>19</v>
      </c>
      <c r="J1082" s="192">
        <v>1</v>
      </c>
      <c r="K1082" s="192">
        <v>0</v>
      </c>
      <c r="L1082" s="193">
        <v>0</v>
      </c>
      <c r="M1082" s="194">
        <f>IF(J1082=0,0,(K1082)/J1082)</f>
        <v>0</v>
      </c>
      <c r="N1082" s="242">
        <f>IF(J1082=0,0,(K1082-L1082)/J1082)</f>
        <v>0</v>
      </c>
      <c r="O1082" s="192">
        <v>0</v>
      </c>
      <c r="P1082" s="285">
        <f t="shared" ref="P1082:R1082" si="948">P1081</f>
        <v>30</v>
      </c>
      <c r="Q1082" s="285">
        <f t="shared" si="948"/>
        <v>2</v>
      </c>
      <c r="R1082" s="285">
        <f t="shared" si="948"/>
        <v>56956</v>
      </c>
      <c r="S1082" s="66"/>
    </row>
    <row r="1083" spans="1:19">
      <c r="A1083" s="284">
        <f t="shared" si="881"/>
        <v>42982</v>
      </c>
      <c r="B1083" s="285">
        <f t="shared" si="882"/>
        <v>15</v>
      </c>
      <c r="C1083" s="66" t="s">
        <v>568</v>
      </c>
      <c r="D1083" s="66" t="s">
        <v>899</v>
      </c>
      <c r="E1083" s="66" t="s">
        <v>545</v>
      </c>
      <c r="F1083" s="101">
        <v>87</v>
      </c>
      <c r="G1083" s="66" t="s">
        <v>693</v>
      </c>
      <c r="H1083" s="285">
        <f t="shared" si="929"/>
        <v>39</v>
      </c>
      <c r="I1083" s="65">
        <v>23</v>
      </c>
      <c r="J1083" s="192">
        <v>16</v>
      </c>
      <c r="K1083" s="192">
        <v>2140</v>
      </c>
      <c r="L1083" s="193">
        <v>44</v>
      </c>
      <c r="M1083" s="194">
        <f>IF(J1083=0,0,(K1083)/J1083)</f>
        <v>133.75</v>
      </c>
      <c r="N1083" s="242">
        <f>IF(J1083=0,0,(K1083-L1083)/J1083)</f>
        <v>131</v>
      </c>
      <c r="O1083" s="192">
        <v>282</v>
      </c>
      <c r="P1083" s="285">
        <f t="shared" ref="P1083:R1083" si="949">P1082</f>
        <v>30</v>
      </c>
      <c r="Q1083" s="285">
        <f t="shared" si="949"/>
        <v>2</v>
      </c>
      <c r="R1083" s="285">
        <f t="shared" si="949"/>
        <v>56956</v>
      </c>
      <c r="S1083" s="66"/>
    </row>
    <row r="1084" spans="1:19">
      <c r="A1084" s="284">
        <f t="shared" si="881"/>
        <v>42982</v>
      </c>
      <c r="B1084" s="285">
        <f t="shared" si="882"/>
        <v>16</v>
      </c>
      <c r="C1084" s="66" t="s">
        <v>628</v>
      </c>
      <c r="D1084" s="66" t="s">
        <v>628</v>
      </c>
      <c r="E1084" s="66"/>
      <c r="F1084" s="101">
        <v>87</v>
      </c>
      <c r="G1084" s="66" t="s">
        <v>686</v>
      </c>
      <c r="H1084" s="285">
        <f t="shared" si="929"/>
        <v>39</v>
      </c>
      <c r="I1084" s="65">
        <v>2</v>
      </c>
      <c r="J1084" s="192">
        <v>16</v>
      </c>
      <c r="K1084" s="192">
        <v>2160</v>
      </c>
      <c r="L1084" s="193">
        <v>0</v>
      </c>
      <c r="M1084" s="194">
        <f>IF(J1084=0,0,(K1084)/J1084)</f>
        <v>135</v>
      </c>
      <c r="N1084" s="242">
        <f>IF(J1084=0,0,(K1084-L1084)/J1084)</f>
        <v>135</v>
      </c>
      <c r="O1084" s="192">
        <v>48</v>
      </c>
      <c r="P1084" s="285">
        <f t="shared" ref="P1084:R1084" si="950">P1083</f>
        <v>30</v>
      </c>
      <c r="Q1084" s="285">
        <f t="shared" si="950"/>
        <v>2</v>
      </c>
      <c r="R1084" s="285">
        <f t="shared" si="950"/>
        <v>56956</v>
      </c>
      <c r="S1084" s="66"/>
    </row>
    <row r="1085" spans="1:19">
      <c r="A1085" s="284">
        <f t="shared" si="881"/>
        <v>42982</v>
      </c>
      <c r="B1085" s="285">
        <f t="shared" si="882"/>
        <v>17</v>
      </c>
      <c r="C1085" s="66" t="s">
        <v>649</v>
      </c>
      <c r="D1085" s="66" t="s">
        <v>649</v>
      </c>
      <c r="E1085" s="66"/>
      <c r="F1085" s="101">
        <v>84</v>
      </c>
      <c r="G1085" s="66" t="s">
        <v>686</v>
      </c>
      <c r="H1085" s="285">
        <f t="shared" si="929"/>
        <v>39</v>
      </c>
      <c r="I1085" s="65">
        <v>5</v>
      </c>
      <c r="J1085" s="192">
        <v>14</v>
      </c>
      <c r="K1085" s="192">
        <v>1855</v>
      </c>
      <c r="L1085" s="193">
        <v>0</v>
      </c>
      <c r="M1085" s="194">
        <f t="shared" ref="M1085:M1087" si="951">IF(J1085=0,0,(K1085)/J1085)</f>
        <v>132.5</v>
      </c>
      <c r="N1085" s="242">
        <f t="shared" ref="N1085:N1091" si="952">IF(J1085=0,0,(K1085-L1085)/J1085)</f>
        <v>132.5</v>
      </c>
      <c r="O1085" s="192">
        <v>51</v>
      </c>
      <c r="P1085" s="285">
        <f t="shared" ref="P1085:R1085" si="953">P1084</f>
        <v>30</v>
      </c>
      <c r="Q1085" s="285">
        <f t="shared" si="953"/>
        <v>2</v>
      </c>
      <c r="R1085" s="285">
        <f t="shared" si="953"/>
        <v>56956</v>
      </c>
      <c r="S1085" s="66"/>
    </row>
    <row r="1086" spans="1:19">
      <c r="A1086" s="284">
        <f t="shared" si="881"/>
        <v>42982</v>
      </c>
      <c r="B1086" s="285">
        <f t="shared" si="882"/>
        <v>18</v>
      </c>
      <c r="C1086" s="66" t="s">
        <v>616</v>
      </c>
      <c r="D1086" s="66" t="s">
        <v>616</v>
      </c>
      <c r="E1086" s="66"/>
      <c r="F1086" s="137">
        <v>83</v>
      </c>
      <c r="G1086" s="66" t="s">
        <v>679</v>
      </c>
      <c r="H1086" s="285">
        <f t="shared" si="929"/>
        <v>39</v>
      </c>
      <c r="I1086" s="65">
        <v>3</v>
      </c>
      <c r="J1086" s="192">
        <v>16</v>
      </c>
      <c r="K1086" s="192">
        <v>2153</v>
      </c>
      <c r="L1086" s="193">
        <v>20</v>
      </c>
      <c r="M1086" s="194">
        <f>IF(J1086=0,0,(K1086)/J1086)</f>
        <v>134.5625</v>
      </c>
      <c r="N1086" s="242">
        <f>IF(J1086=0,0,(K1086-L1086)/J1086)</f>
        <v>133.3125</v>
      </c>
      <c r="O1086" s="192">
        <v>191</v>
      </c>
      <c r="P1086" s="285">
        <f t="shared" ref="P1086:R1086" si="954">P1085</f>
        <v>30</v>
      </c>
      <c r="Q1086" s="285">
        <f t="shared" si="954"/>
        <v>2</v>
      </c>
      <c r="R1086" s="285">
        <f t="shared" si="954"/>
        <v>56956</v>
      </c>
      <c r="S1086" s="66"/>
    </row>
    <row r="1087" spans="1:19">
      <c r="A1087" s="284">
        <f t="shared" si="881"/>
        <v>42982</v>
      </c>
      <c r="B1087" s="285">
        <f t="shared" si="882"/>
        <v>19</v>
      </c>
      <c r="C1087" s="66" t="s">
        <v>629</v>
      </c>
      <c r="D1087" s="66" t="s">
        <v>629</v>
      </c>
      <c r="E1087" s="66"/>
      <c r="F1087" s="137">
        <v>83</v>
      </c>
      <c r="G1087" s="66" t="s">
        <v>675</v>
      </c>
      <c r="H1087" s="285">
        <f t="shared" si="929"/>
        <v>39</v>
      </c>
      <c r="I1087" s="65">
        <v>2</v>
      </c>
      <c r="J1087" s="192">
        <v>15</v>
      </c>
      <c r="K1087" s="192">
        <v>1953</v>
      </c>
      <c r="L1087" s="193">
        <v>0</v>
      </c>
      <c r="M1087" s="194">
        <f t="shared" si="951"/>
        <v>130.19999999999999</v>
      </c>
      <c r="N1087" s="242">
        <f t="shared" si="952"/>
        <v>130.19999999999999</v>
      </c>
      <c r="O1087" s="192">
        <v>265</v>
      </c>
      <c r="P1087" s="285">
        <f t="shared" ref="P1087:R1087" si="955">P1086</f>
        <v>30</v>
      </c>
      <c r="Q1087" s="285">
        <f t="shared" si="955"/>
        <v>2</v>
      </c>
      <c r="R1087" s="285">
        <f t="shared" si="955"/>
        <v>56956</v>
      </c>
      <c r="S1087" s="66"/>
    </row>
    <row r="1088" spans="1:19">
      <c r="A1088" s="284">
        <f t="shared" si="881"/>
        <v>42982</v>
      </c>
      <c r="B1088" s="285">
        <f t="shared" si="882"/>
        <v>20</v>
      </c>
      <c r="C1088" s="66" t="s">
        <v>638</v>
      </c>
      <c r="D1088" s="66" t="s">
        <v>639</v>
      </c>
      <c r="E1088" s="66" t="s">
        <v>821</v>
      </c>
      <c r="F1088" s="278">
        <v>81</v>
      </c>
      <c r="G1088" s="66" t="s">
        <v>670</v>
      </c>
      <c r="H1088" s="285">
        <f t="shared" si="929"/>
        <v>39</v>
      </c>
      <c r="I1088" s="247">
        <v>22</v>
      </c>
      <c r="J1088" s="192">
        <v>16</v>
      </c>
      <c r="K1088" s="248">
        <v>2141</v>
      </c>
      <c r="L1088" s="249">
        <v>7</v>
      </c>
      <c r="M1088" s="250">
        <f>IF(J1088=0,0,(K1088)/J1088)</f>
        <v>133.8125</v>
      </c>
      <c r="N1088" s="251">
        <f t="shared" si="952"/>
        <v>133.375</v>
      </c>
      <c r="O1088" s="192">
        <v>295</v>
      </c>
      <c r="P1088" s="285">
        <f t="shared" ref="P1088:R1088" si="956">P1087</f>
        <v>30</v>
      </c>
      <c r="Q1088" s="285">
        <f t="shared" si="956"/>
        <v>2</v>
      </c>
      <c r="R1088" s="285">
        <f t="shared" si="956"/>
        <v>56956</v>
      </c>
      <c r="S1088" s="66"/>
    </row>
    <row r="1089" spans="1:20">
      <c r="A1089" s="284">
        <f t="shared" si="881"/>
        <v>42982</v>
      </c>
      <c r="B1089" s="285">
        <f t="shared" si="882"/>
        <v>21</v>
      </c>
      <c r="C1089" s="66" t="s">
        <v>640</v>
      </c>
      <c r="D1089" s="66" t="s">
        <v>641</v>
      </c>
      <c r="E1089" s="66" t="s">
        <v>545</v>
      </c>
      <c r="F1089" s="278">
        <v>74</v>
      </c>
      <c r="G1089" s="66" t="s">
        <v>670</v>
      </c>
      <c r="H1089" s="285">
        <f t="shared" si="929"/>
        <v>39</v>
      </c>
      <c r="I1089" s="247">
        <v>11</v>
      </c>
      <c r="J1089" s="192">
        <v>16</v>
      </c>
      <c r="K1089" s="248">
        <v>2130</v>
      </c>
      <c r="L1089" s="249">
        <v>0</v>
      </c>
      <c r="M1089" s="250">
        <f>IF(J1089=0,0,(K1089)/J1089)</f>
        <v>133.125</v>
      </c>
      <c r="N1089" s="251">
        <f t="shared" si="952"/>
        <v>133.125</v>
      </c>
      <c r="O1089" s="192">
        <v>511</v>
      </c>
      <c r="P1089" s="285">
        <f t="shared" ref="P1089:R1089" si="957">P1088</f>
        <v>30</v>
      </c>
      <c r="Q1089" s="285">
        <f t="shared" si="957"/>
        <v>2</v>
      </c>
      <c r="R1089" s="285">
        <f t="shared" si="957"/>
        <v>56956</v>
      </c>
      <c r="S1089" s="66"/>
    </row>
    <row r="1090" spans="1:20">
      <c r="A1090" s="284">
        <f t="shared" si="881"/>
        <v>42982</v>
      </c>
      <c r="B1090" s="285">
        <f t="shared" si="882"/>
        <v>22</v>
      </c>
      <c r="C1090" s="66" t="s">
        <v>900</v>
      </c>
      <c r="D1090" s="66" t="s">
        <v>896</v>
      </c>
      <c r="E1090" s="66"/>
      <c r="F1090" s="101">
        <v>73</v>
      </c>
      <c r="G1090" s="66" t="s">
        <v>693</v>
      </c>
      <c r="H1090" s="285">
        <f t="shared" si="929"/>
        <v>39</v>
      </c>
      <c r="I1090" s="65">
        <v>2</v>
      </c>
      <c r="J1090" s="192">
        <v>16</v>
      </c>
      <c r="K1090" s="192">
        <v>2160</v>
      </c>
      <c r="L1090" s="193">
        <v>3</v>
      </c>
      <c r="M1090" s="194">
        <f t="shared" ref="M1090:M1091" si="958">IF(J1090=0,0,(K1090)/J1090)</f>
        <v>135</v>
      </c>
      <c r="N1090" s="242">
        <f t="shared" si="952"/>
        <v>134.8125</v>
      </c>
      <c r="O1090" s="192">
        <v>488</v>
      </c>
      <c r="P1090" s="285">
        <f t="shared" ref="P1090:R1090" si="959">P1089</f>
        <v>30</v>
      </c>
      <c r="Q1090" s="285">
        <f t="shared" si="959"/>
        <v>2</v>
      </c>
      <c r="R1090" s="285">
        <f t="shared" si="959"/>
        <v>56956</v>
      </c>
      <c r="S1090" s="66"/>
    </row>
    <row r="1091" spans="1:20">
      <c r="A1091" s="284">
        <f t="shared" si="881"/>
        <v>42982</v>
      </c>
      <c r="B1091" s="285">
        <f t="shared" si="882"/>
        <v>23</v>
      </c>
      <c r="C1091" s="66" t="s">
        <v>642</v>
      </c>
      <c r="D1091" s="66" t="s">
        <v>644</v>
      </c>
      <c r="E1091" s="66" t="s">
        <v>545</v>
      </c>
      <c r="F1091" s="101">
        <v>68</v>
      </c>
      <c r="G1091" s="66" t="s">
        <v>693</v>
      </c>
      <c r="H1091" s="285">
        <f t="shared" si="929"/>
        <v>39</v>
      </c>
      <c r="I1091" s="65">
        <v>3</v>
      </c>
      <c r="J1091" s="192">
        <v>16</v>
      </c>
      <c r="K1091" s="192">
        <v>2160</v>
      </c>
      <c r="L1091" s="193">
        <v>0</v>
      </c>
      <c r="M1091" s="194">
        <f t="shared" si="958"/>
        <v>135</v>
      </c>
      <c r="N1091" s="242">
        <f t="shared" si="952"/>
        <v>135</v>
      </c>
      <c r="O1091" s="192">
        <v>192</v>
      </c>
      <c r="P1091" s="285">
        <f t="shared" ref="P1091:R1091" si="960">P1090</f>
        <v>30</v>
      </c>
      <c r="Q1091" s="285">
        <f t="shared" si="960"/>
        <v>2</v>
      </c>
      <c r="R1091" s="285">
        <f t="shared" si="960"/>
        <v>56956</v>
      </c>
      <c r="S1091" s="66"/>
    </row>
    <row r="1092" spans="1:20">
      <c r="A1092" s="284">
        <f t="shared" si="881"/>
        <v>42982</v>
      </c>
      <c r="B1092" s="285">
        <f t="shared" si="882"/>
        <v>24</v>
      </c>
      <c r="C1092" s="66" t="s">
        <v>614</v>
      </c>
      <c r="D1092" s="66" t="s">
        <v>891</v>
      </c>
      <c r="E1092" s="66" t="s">
        <v>545</v>
      </c>
      <c r="F1092" s="101">
        <v>65</v>
      </c>
      <c r="G1092" s="66" t="s">
        <v>670</v>
      </c>
      <c r="H1092" s="285">
        <f t="shared" si="929"/>
        <v>39</v>
      </c>
      <c r="I1092" s="65">
        <v>36</v>
      </c>
      <c r="J1092" s="192">
        <v>16</v>
      </c>
      <c r="K1092" s="192">
        <v>2160</v>
      </c>
      <c r="L1092" s="193">
        <v>68</v>
      </c>
      <c r="M1092" s="194">
        <f>IF(J1092=0,0,(K1092)/J1092)</f>
        <v>135</v>
      </c>
      <c r="N1092" s="242">
        <f>IF(J1092=0,0,(K1092-L1092)/J1092)</f>
        <v>130.75</v>
      </c>
      <c r="O1092" s="192">
        <v>430</v>
      </c>
      <c r="P1092" s="285">
        <f t="shared" ref="P1092:R1092" si="961">P1091</f>
        <v>30</v>
      </c>
      <c r="Q1092" s="285">
        <f t="shared" si="961"/>
        <v>2</v>
      </c>
      <c r="R1092" s="285">
        <f t="shared" si="961"/>
        <v>56956</v>
      </c>
      <c r="S1092" s="66"/>
    </row>
    <row r="1093" spans="1:20">
      <c r="A1093" s="284">
        <f t="shared" si="881"/>
        <v>42982</v>
      </c>
      <c r="B1093" s="285">
        <f t="shared" si="882"/>
        <v>25</v>
      </c>
      <c r="C1093" s="66" t="s">
        <v>643</v>
      </c>
      <c r="D1093" s="66" t="s">
        <v>643</v>
      </c>
      <c r="E1093" s="66" t="s">
        <v>890</v>
      </c>
      <c r="F1093" s="277">
        <v>64</v>
      </c>
      <c r="G1093" s="66" t="s">
        <v>686</v>
      </c>
      <c r="H1093" s="285">
        <f t="shared" si="929"/>
        <v>39</v>
      </c>
      <c r="I1093" s="65">
        <v>3</v>
      </c>
      <c r="J1093" s="192">
        <v>15</v>
      </c>
      <c r="K1093" s="192">
        <v>1986</v>
      </c>
      <c r="L1093" s="193">
        <v>0</v>
      </c>
      <c r="M1093" s="194">
        <f t="shared" ref="M1093:M1095" si="962">IF(J1093=0,0,(K1093)/J1093)</f>
        <v>132.4</v>
      </c>
      <c r="N1093" s="242">
        <f t="shared" ref="N1093:N1098" si="963">IF(J1093=0,0,(K1093-L1093)/J1093)</f>
        <v>132.4</v>
      </c>
      <c r="O1093" s="192">
        <v>45</v>
      </c>
      <c r="P1093" s="285">
        <f t="shared" ref="P1093:R1093" si="964">P1092</f>
        <v>30</v>
      </c>
      <c r="Q1093" s="285">
        <f t="shared" si="964"/>
        <v>2</v>
      </c>
      <c r="R1093" s="285">
        <f t="shared" si="964"/>
        <v>56956</v>
      </c>
      <c r="S1093" s="66"/>
    </row>
    <row r="1094" spans="1:20">
      <c r="A1094" s="284">
        <f t="shared" si="881"/>
        <v>42982</v>
      </c>
      <c r="B1094" s="285">
        <f t="shared" si="882"/>
        <v>26</v>
      </c>
      <c r="C1094" s="66" t="s">
        <v>631</v>
      </c>
      <c r="D1094" s="66" t="s">
        <v>645</v>
      </c>
      <c r="E1094" s="66"/>
      <c r="F1094" s="277">
        <v>61</v>
      </c>
      <c r="G1094" s="66" t="s">
        <v>693</v>
      </c>
      <c r="H1094" s="285">
        <f t="shared" si="929"/>
        <v>39</v>
      </c>
      <c r="I1094" s="65">
        <v>2</v>
      </c>
      <c r="J1094" s="192">
        <v>15</v>
      </c>
      <c r="K1094" s="192">
        <v>2001</v>
      </c>
      <c r="L1094" s="193">
        <v>55</v>
      </c>
      <c r="M1094" s="194">
        <f t="shared" si="962"/>
        <v>133.4</v>
      </c>
      <c r="N1094" s="242">
        <f t="shared" si="963"/>
        <v>129.73333333333332</v>
      </c>
      <c r="O1094" s="192">
        <v>312</v>
      </c>
      <c r="P1094" s="285">
        <f t="shared" ref="P1094:R1094" si="965">P1093</f>
        <v>30</v>
      </c>
      <c r="Q1094" s="285">
        <f t="shared" si="965"/>
        <v>2</v>
      </c>
      <c r="R1094" s="285">
        <f t="shared" si="965"/>
        <v>56956</v>
      </c>
      <c r="S1094" s="66"/>
    </row>
    <row r="1095" spans="1:20">
      <c r="A1095" s="284">
        <f t="shared" si="881"/>
        <v>42982</v>
      </c>
      <c r="B1095" s="285">
        <f t="shared" si="882"/>
        <v>27</v>
      </c>
      <c r="C1095" s="66" t="s">
        <v>647</v>
      </c>
      <c r="D1095" s="66" t="s">
        <v>646</v>
      </c>
      <c r="E1095" s="66"/>
      <c r="F1095" s="277">
        <v>56</v>
      </c>
      <c r="G1095" s="66" t="s">
        <v>670</v>
      </c>
      <c r="H1095" s="285">
        <f t="shared" si="929"/>
        <v>39</v>
      </c>
      <c r="I1095" s="65">
        <v>2</v>
      </c>
      <c r="J1095" s="192">
        <v>15</v>
      </c>
      <c r="K1095" s="192">
        <v>2013</v>
      </c>
      <c r="L1095" s="193">
        <v>119</v>
      </c>
      <c r="M1095" s="194">
        <f t="shared" si="962"/>
        <v>134.19999999999999</v>
      </c>
      <c r="N1095" s="242">
        <f t="shared" si="963"/>
        <v>126.26666666666667</v>
      </c>
      <c r="O1095" s="192">
        <v>376</v>
      </c>
      <c r="P1095" s="285">
        <f t="shared" ref="P1095:R1095" si="966">P1094</f>
        <v>30</v>
      </c>
      <c r="Q1095" s="285">
        <f t="shared" si="966"/>
        <v>2</v>
      </c>
      <c r="R1095" s="285">
        <f t="shared" si="966"/>
        <v>56956</v>
      </c>
      <c r="S1095" s="66"/>
    </row>
    <row r="1096" spans="1:20">
      <c r="A1096" s="284">
        <f t="shared" si="881"/>
        <v>42982</v>
      </c>
      <c r="B1096" s="285">
        <f t="shared" si="882"/>
        <v>28</v>
      </c>
      <c r="C1096" s="292" t="s">
        <v>576</v>
      </c>
      <c r="D1096" s="292" t="s">
        <v>866</v>
      </c>
      <c r="E1096" s="292" t="s">
        <v>844</v>
      </c>
      <c r="F1096" s="278">
        <v>56</v>
      </c>
      <c r="G1096" s="293" t="s">
        <v>867</v>
      </c>
      <c r="H1096" s="285">
        <f t="shared" si="929"/>
        <v>39</v>
      </c>
      <c r="I1096" s="247">
        <v>37</v>
      </c>
      <c r="J1096" s="248">
        <v>16</v>
      </c>
      <c r="K1096" s="248">
        <v>2109</v>
      </c>
      <c r="L1096" s="249">
        <v>33</v>
      </c>
      <c r="M1096" s="250">
        <f t="shared" ref="M1096" si="967">IF(J1096=0,0,(K1096)/J1096)</f>
        <v>131.8125</v>
      </c>
      <c r="N1096" s="251">
        <f t="shared" ref="N1096:N1097" si="968">IF(J1096=0,0,(K1096-L1096)/J1096)</f>
        <v>129.75</v>
      </c>
      <c r="O1096" s="248">
        <v>196</v>
      </c>
      <c r="P1096" s="285">
        <f t="shared" ref="P1096:R1096" si="969">P1095</f>
        <v>30</v>
      </c>
      <c r="Q1096" s="285">
        <f t="shared" si="969"/>
        <v>2</v>
      </c>
      <c r="R1096" s="285">
        <f t="shared" si="969"/>
        <v>56956</v>
      </c>
      <c r="S1096" s="292"/>
    </row>
    <row r="1097" spans="1:20">
      <c r="A1097" s="284">
        <f t="shared" si="881"/>
        <v>42982</v>
      </c>
      <c r="B1097" s="285">
        <f t="shared" si="882"/>
        <v>29</v>
      </c>
      <c r="C1097" s="66" t="s">
        <v>882</v>
      </c>
      <c r="D1097" s="66" t="s">
        <v>882</v>
      </c>
      <c r="E1097" s="66" t="s">
        <v>545</v>
      </c>
      <c r="F1097" s="278">
        <v>55</v>
      </c>
      <c r="G1097" s="66" t="s">
        <v>687</v>
      </c>
      <c r="H1097" s="285">
        <f t="shared" si="929"/>
        <v>39</v>
      </c>
      <c r="I1097" s="65">
        <v>7</v>
      </c>
      <c r="J1097" s="192">
        <v>16</v>
      </c>
      <c r="K1097" s="192">
        <v>2114</v>
      </c>
      <c r="L1097" s="193">
        <v>0</v>
      </c>
      <c r="M1097" s="194">
        <f>IF(J1097=0,0,(K1097)/J1097)</f>
        <v>132.125</v>
      </c>
      <c r="N1097" s="242">
        <f t="shared" si="968"/>
        <v>132.125</v>
      </c>
      <c r="O1097" s="192">
        <v>35</v>
      </c>
      <c r="P1097" s="285">
        <f t="shared" ref="P1097:R1097" si="970">P1096</f>
        <v>30</v>
      </c>
      <c r="Q1097" s="285">
        <f t="shared" si="970"/>
        <v>2</v>
      </c>
      <c r="R1097" s="285">
        <f t="shared" si="970"/>
        <v>56956</v>
      </c>
      <c r="S1097" s="66"/>
    </row>
    <row r="1098" spans="1:20" ht="17.25" thickBot="1">
      <c r="A1098" s="287">
        <f t="shared" si="881"/>
        <v>42982</v>
      </c>
      <c r="B1098" s="288">
        <f t="shared" si="882"/>
        <v>30</v>
      </c>
      <c r="C1098" s="294" t="s">
        <v>901</v>
      </c>
      <c r="D1098" s="294" t="s">
        <v>902</v>
      </c>
      <c r="E1098" s="294" t="s">
        <v>637</v>
      </c>
      <c r="F1098" s="253">
        <v>36</v>
      </c>
      <c r="G1098" s="279" t="s">
        <v>687</v>
      </c>
      <c r="H1098" s="288">
        <f t="shared" si="929"/>
        <v>39</v>
      </c>
      <c r="I1098" s="70">
        <v>6</v>
      </c>
      <c r="J1098" s="198">
        <v>16</v>
      </c>
      <c r="K1098" s="198">
        <v>2132</v>
      </c>
      <c r="L1098" s="199">
        <v>0</v>
      </c>
      <c r="M1098" s="200">
        <f t="shared" ref="M1098:M1102" si="971">IF(J1098=0,0,(K1098)/J1098)</f>
        <v>133.25</v>
      </c>
      <c r="N1098" s="255">
        <f t="shared" si="963"/>
        <v>133.25</v>
      </c>
      <c r="O1098" s="198">
        <v>120</v>
      </c>
      <c r="P1098" s="288">
        <f t="shared" ref="P1098:R1098" si="972">P1097</f>
        <v>30</v>
      </c>
      <c r="Q1098" s="288">
        <f t="shared" si="972"/>
        <v>2</v>
      </c>
      <c r="R1098" s="288">
        <f t="shared" si="972"/>
        <v>56956</v>
      </c>
      <c r="S1098" s="75"/>
    </row>
    <row r="1099" spans="1:20" ht="17.25" thickTop="1">
      <c r="A1099" s="280">
        <f>A1098+7</f>
        <v>42989</v>
      </c>
      <c r="B1099" s="167">
        <v>1</v>
      </c>
      <c r="C1099" s="142" t="s">
        <v>29</v>
      </c>
      <c r="D1099" s="142" t="s">
        <v>548</v>
      </c>
      <c r="E1099" s="142" t="s">
        <v>844</v>
      </c>
      <c r="F1099" s="170">
        <v>130</v>
      </c>
      <c r="G1099" s="142" t="s">
        <v>670</v>
      </c>
      <c r="H1099" s="167">
        <f>H1098+1</f>
        <v>40</v>
      </c>
      <c r="I1099" s="141">
        <v>39</v>
      </c>
      <c r="J1099" s="183">
        <v>16</v>
      </c>
      <c r="K1099" s="183">
        <v>2160</v>
      </c>
      <c r="L1099" s="184">
        <v>15</v>
      </c>
      <c r="M1099" s="185">
        <f t="shared" si="971"/>
        <v>135</v>
      </c>
      <c r="N1099" s="256">
        <f>IF(J1099=0,0,(K1099-L1099)/J1099)</f>
        <v>134.0625</v>
      </c>
      <c r="O1099" s="183">
        <v>481</v>
      </c>
      <c r="P1099" s="167">
        <f>COUNTA(C1099:C1128)</f>
        <v>30</v>
      </c>
      <c r="Q1099" s="167">
        <v>1</v>
      </c>
      <c r="R1099" s="167">
        <f>SUM(K1099:K1128)</f>
        <v>57291</v>
      </c>
      <c r="S1099" s="201">
        <f>SUM(L1099:L1128)</f>
        <v>948</v>
      </c>
      <c r="T1099" s="232"/>
    </row>
    <row r="1100" spans="1:20">
      <c r="A1100" s="280">
        <f t="shared" si="881"/>
        <v>42989</v>
      </c>
      <c r="B1100" s="167">
        <f t="shared" si="882"/>
        <v>2</v>
      </c>
      <c r="C1100" s="144" t="s">
        <v>402</v>
      </c>
      <c r="D1100" s="144" t="s">
        <v>551</v>
      </c>
      <c r="E1100" s="142" t="s">
        <v>545</v>
      </c>
      <c r="F1100" s="170">
        <v>115</v>
      </c>
      <c r="G1100" s="149" t="s">
        <v>670</v>
      </c>
      <c r="H1100" s="167">
        <f t="shared" si="929"/>
        <v>40</v>
      </c>
      <c r="I1100" s="141">
        <v>29</v>
      </c>
      <c r="J1100" s="183">
        <v>16</v>
      </c>
      <c r="K1100" s="183">
        <v>2154</v>
      </c>
      <c r="L1100" s="184">
        <v>20</v>
      </c>
      <c r="M1100" s="185">
        <f t="shared" si="971"/>
        <v>134.625</v>
      </c>
      <c r="N1100" s="256">
        <f t="shared" ref="N1100" si="973">IF(J1100=0,0,(K1100-L1100)/J1100)</f>
        <v>133.375</v>
      </c>
      <c r="O1100" s="183">
        <v>218</v>
      </c>
      <c r="P1100" s="167">
        <f t="shared" ref="P1100:R1100" si="974">P1099</f>
        <v>30</v>
      </c>
      <c r="Q1100" s="167">
        <f t="shared" si="974"/>
        <v>1</v>
      </c>
      <c r="R1100" s="167">
        <f t="shared" si="974"/>
        <v>57291</v>
      </c>
      <c r="S1100" s="142" t="s">
        <v>751</v>
      </c>
    </row>
    <row r="1101" spans="1:20">
      <c r="A1101" s="280">
        <f t="shared" si="881"/>
        <v>42989</v>
      </c>
      <c r="B1101" s="167">
        <f t="shared" si="882"/>
        <v>3</v>
      </c>
      <c r="C1101" s="142" t="s">
        <v>885</v>
      </c>
      <c r="D1101" s="142" t="s">
        <v>903</v>
      </c>
      <c r="E1101" s="142" t="s">
        <v>545</v>
      </c>
      <c r="F1101" s="168">
        <v>108</v>
      </c>
      <c r="G1101" s="142" t="s">
        <v>693</v>
      </c>
      <c r="H1101" s="167">
        <f t="shared" si="929"/>
        <v>40</v>
      </c>
      <c r="I1101" s="141">
        <v>12</v>
      </c>
      <c r="J1101" s="183">
        <v>16</v>
      </c>
      <c r="K1101" s="183">
        <v>2152</v>
      </c>
      <c r="L1101" s="184">
        <v>53</v>
      </c>
      <c r="M1101" s="185">
        <f t="shared" si="971"/>
        <v>134.5</v>
      </c>
      <c r="N1101" s="256">
        <f>IF(J1101=0,0,(K1101-L1101)/J1101)</f>
        <v>131.1875</v>
      </c>
      <c r="O1101" s="183">
        <v>114</v>
      </c>
      <c r="P1101" s="167">
        <f t="shared" ref="P1101:R1101" si="975">P1100</f>
        <v>30</v>
      </c>
      <c r="Q1101" s="167">
        <f t="shared" si="975"/>
        <v>1</v>
      </c>
      <c r="R1101" s="167">
        <f t="shared" si="975"/>
        <v>57291</v>
      </c>
      <c r="S1101" s="185">
        <f>AVERAGE(M1099:M1128)</f>
        <v>124.53888888888888</v>
      </c>
      <c r="T1101" s="232"/>
    </row>
    <row r="1102" spans="1:20">
      <c r="A1102" s="280">
        <f t="shared" si="881"/>
        <v>42989</v>
      </c>
      <c r="B1102" s="167">
        <f t="shared" si="882"/>
        <v>4</v>
      </c>
      <c r="C1102" s="142" t="s">
        <v>360</v>
      </c>
      <c r="D1102" s="142" t="s">
        <v>853</v>
      </c>
      <c r="E1102" s="142" t="s">
        <v>545</v>
      </c>
      <c r="F1102" s="170">
        <v>108</v>
      </c>
      <c r="G1102" s="142" t="s">
        <v>693</v>
      </c>
      <c r="H1102" s="167">
        <f t="shared" si="929"/>
        <v>40</v>
      </c>
      <c r="I1102" s="141">
        <v>29</v>
      </c>
      <c r="J1102" s="183">
        <v>16</v>
      </c>
      <c r="K1102" s="183">
        <v>2160</v>
      </c>
      <c r="L1102" s="184">
        <v>26</v>
      </c>
      <c r="M1102" s="185">
        <f t="shared" si="971"/>
        <v>135</v>
      </c>
      <c r="N1102" s="256">
        <f t="shared" ref="N1102" si="976">IF(J1102=0,0,(K1102-L1102)/J1102)</f>
        <v>133.375</v>
      </c>
      <c r="O1102" s="183">
        <v>618</v>
      </c>
      <c r="P1102" s="167">
        <f t="shared" ref="P1102:R1102" si="977">P1101</f>
        <v>30</v>
      </c>
      <c r="Q1102" s="167">
        <f t="shared" si="977"/>
        <v>1</v>
      </c>
      <c r="R1102" s="167">
        <f t="shared" si="977"/>
        <v>57291</v>
      </c>
      <c r="S1102" s="142" t="s">
        <v>760</v>
      </c>
    </row>
    <row r="1103" spans="1:20">
      <c r="A1103" s="280">
        <f t="shared" si="881"/>
        <v>42989</v>
      </c>
      <c r="B1103" s="167">
        <f t="shared" si="882"/>
        <v>5</v>
      </c>
      <c r="C1103" s="142" t="s">
        <v>612</v>
      </c>
      <c r="D1103" s="142" t="s">
        <v>612</v>
      </c>
      <c r="E1103" s="142"/>
      <c r="F1103" s="148">
        <v>101</v>
      </c>
      <c r="G1103" s="142" t="s">
        <v>693</v>
      </c>
      <c r="H1103" s="167">
        <f t="shared" si="929"/>
        <v>40</v>
      </c>
      <c r="I1103" s="141">
        <v>5</v>
      </c>
      <c r="J1103" s="183">
        <v>16</v>
      </c>
      <c r="K1103" s="183">
        <v>2148</v>
      </c>
      <c r="L1103" s="184">
        <v>0</v>
      </c>
      <c r="M1103" s="185">
        <f>IF(J1103=0,0,(K1103)/J1103)</f>
        <v>134.25</v>
      </c>
      <c r="N1103" s="256">
        <f>IF(J1103=0,0,(K1103-L1103)/J1103)</f>
        <v>134.25</v>
      </c>
      <c r="O1103" s="183">
        <v>248</v>
      </c>
      <c r="P1103" s="167">
        <f t="shared" ref="P1103:R1103" si="978">P1102</f>
        <v>30</v>
      </c>
      <c r="Q1103" s="167">
        <f t="shared" si="978"/>
        <v>1</v>
      </c>
      <c r="R1103" s="167">
        <f t="shared" si="978"/>
        <v>57291</v>
      </c>
      <c r="S1103" s="185">
        <f>AVERAGE(F1099:F1128)</f>
        <v>83.7</v>
      </c>
    </row>
    <row r="1104" spans="1:20">
      <c r="A1104" s="280">
        <f t="shared" ref="A1104:A1128" si="979">A1103</f>
        <v>42989</v>
      </c>
      <c r="B1104" s="167">
        <f t="shared" ref="B1104:B1128" si="980">B1103+1</f>
        <v>6</v>
      </c>
      <c r="C1104" s="152" t="s">
        <v>358</v>
      </c>
      <c r="D1104" s="152" t="s">
        <v>556</v>
      </c>
      <c r="E1104" s="152" t="s">
        <v>545</v>
      </c>
      <c r="F1104" s="168">
        <v>101</v>
      </c>
      <c r="G1104" s="142" t="s">
        <v>679</v>
      </c>
      <c r="H1104" s="167">
        <f t="shared" si="929"/>
        <v>40</v>
      </c>
      <c r="I1104" s="141">
        <v>30</v>
      </c>
      <c r="J1104" s="183">
        <v>9</v>
      </c>
      <c r="K1104" s="183">
        <v>0</v>
      </c>
      <c r="L1104" s="184">
        <v>7</v>
      </c>
      <c r="M1104" s="185">
        <f t="shared" ref="M1104:M1109" si="981">IF(J1104=0,0,(K1104)/J1104)</f>
        <v>0</v>
      </c>
      <c r="N1104" s="256">
        <f t="shared" ref="N1104:N1109" si="982">IF(J1104=0,0,(K1104-L1104)/J1104)</f>
        <v>-0.77777777777777779</v>
      </c>
      <c r="O1104" s="183">
        <v>0</v>
      </c>
      <c r="P1104" s="167">
        <f t="shared" ref="P1104:R1104" si="983">P1103</f>
        <v>30</v>
      </c>
      <c r="Q1104" s="167">
        <f t="shared" si="983"/>
        <v>1</v>
      </c>
      <c r="R1104" s="167">
        <f t="shared" si="983"/>
        <v>57291</v>
      </c>
      <c r="S1104" s="142" t="s">
        <v>791</v>
      </c>
    </row>
    <row r="1105" spans="1:19">
      <c r="A1105" s="280">
        <f t="shared" si="979"/>
        <v>42989</v>
      </c>
      <c r="B1105" s="167">
        <f t="shared" si="980"/>
        <v>7</v>
      </c>
      <c r="C1105" s="295" t="s">
        <v>606</v>
      </c>
      <c r="D1105" s="296" t="s">
        <v>820</v>
      </c>
      <c r="E1105" s="296" t="s">
        <v>844</v>
      </c>
      <c r="F1105" s="168">
        <v>96</v>
      </c>
      <c r="G1105" s="142" t="s">
        <v>693</v>
      </c>
      <c r="H1105" s="167">
        <f t="shared" si="929"/>
        <v>40</v>
      </c>
      <c r="I1105" s="141">
        <v>13</v>
      </c>
      <c r="J1105" s="183">
        <v>16</v>
      </c>
      <c r="K1105" s="183">
        <v>2105</v>
      </c>
      <c r="L1105" s="184">
        <v>49</v>
      </c>
      <c r="M1105" s="185">
        <f>IF(J1105=0,0,(K1105)/J1105)</f>
        <v>131.5625</v>
      </c>
      <c r="N1105" s="256">
        <f>IF(J1105=0,0,(K1105-L1105)/J1105)</f>
        <v>128.5</v>
      </c>
      <c r="O1105" s="183">
        <v>174</v>
      </c>
      <c r="P1105" s="167">
        <f t="shared" ref="P1105:R1105" si="984">P1104</f>
        <v>30</v>
      </c>
      <c r="Q1105" s="167">
        <f t="shared" si="984"/>
        <v>1</v>
      </c>
      <c r="R1105" s="167">
        <f t="shared" si="984"/>
        <v>57291</v>
      </c>
      <c r="S1105" s="185">
        <f>S1101*P1099*16</f>
        <v>59778.666666666664</v>
      </c>
    </row>
    <row r="1106" spans="1:19">
      <c r="A1106" s="280">
        <f t="shared" si="979"/>
        <v>42989</v>
      </c>
      <c r="B1106" s="167">
        <f t="shared" si="980"/>
        <v>8</v>
      </c>
      <c r="C1106" s="142" t="s">
        <v>904</v>
      </c>
      <c r="D1106" s="142" t="s">
        <v>905</v>
      </c>
      <c r="E1106" s="142" t="s">
        <v>545</v>
      </c>
      <c r="F1106" s="168">
        <v>96</v>
      </c>
      <c r="G1106" s="142" t="s">
        <v>693</v>
      </c>
      <c r="H1106" s="167">
        <f t="shared" si="929"/>
        <v>40</v>
      </c>
      <c r="I1106" s="141">
        <v>12</v>
      </c>
      <c r="J1106" s="183">
        <v>16</v>
      </c>
      <c r="K1106" s="183">
        <v>2150</v>
      </c>
      <c r="L1106" s="184">
        <v>22</v>
      </c>
      <c r="M1106" s="185">
        <f t="shared" si="981"/>
        <v>134.375</v>
      </c>
      <c r="N1106" s="256">
        <f t="shared" si="982"/>
        <v>133</v>
      </c>
      <c r="O1106" s="183">
        <v>348</v>
      </c>
      <c r="P1106" s="167">
        <f t="shared" ref="P1106:R1106" si="985">P1105</f>
        <v>30</v>
      </c>
      <c r="Q1106" s="167">
        <f t="shared" si="985"/>
        <v>1</v>
      </c>
      <c r="R1106" s="167">
        <f t="shared" si="985"/>
        <v>57291</v>
      </c>
      <c r="S1106" s="142" t="s">
        <v>786</v>
      </c>
    </row>
    <row r="1107" spans="1:19">
      <c r="A1107" s="280">
        <f t="shared" si="979"/>
        <v>42989</v>
      </c>
      <c r="B1107" s="167">
        <f t="shared" si="980"/>
        <v>9</v>
      </c>
      <c r="C1107" s="142" t="s">
        <v>613</v>
      </c>
      <c r="D1107" s="142" t="s">
        <v>589</v>
      </c>
      <c r="E1107" s="142" t="s">
        <v>861</v>
      </c>
      <c r="F1107" s="168">
        <v>94</v>
      </c>
      <c r="G1107" s="142" t="s">
        <v>670</v>
      </c>
      <c r="H1107" s="167">
        <f t="shared" si="929"/>
        <v>40</v>
      </c>
      <c r="I1107" s="141">
        <v>12</v>
      </c>
      <c r="J1107" s="183">
        <v>16</v>
      </c>
      <c r="K1107" s="183">
        <v>2156</v>
      </c>
      <c r="L1107" s="184">
        <v>0</v>
      </c>
      <c r="M1107" s="185">
        <f t="shared" si="981"/>
        <v>134.75</v>
      </c>
      <c r="N1107" s="256">
        <f t="shared" si="982"/>
        <v>134.75</v>
      </c>
      <c r="O1107" s="183">
        <v>286</v>
      </c>
      <c r="P1107" s="167">
        <f t="shared" ref="P1107:R1107" si="986">P1106</f>
        <v>30</v>
      </c>
      <c r="Q1107" s="167">
        <f t="shared" si="986"/>
        <v>1</v>
      </c>
      <c r="R1107" s="167">
        <f t="shared" si="986"/>
        <v>57291</v>
      </c>
      <c r="S1107" s="185">
        <f>AVERAGE(I1099:I1128)</f>
        <v>15.266666666666667</v>
      </c>
    </row>
    <row r="1108" spans="1:19">
      <c r="A1108" s="280">
        <f t="shared" si="979"/>
        <v>42989</v>
      </c>
      <c r="B1108" s="167">
        <f t="shared" si="980"/>
        <v>10</v>
      </c>
      <c r="C1108" s="142" t="s">
        <v>871</v>
      </c>
      <c r="D1108" s="142" t="s">
        <v>618</v>
      </c>
      <c r="E1108" s="142"/>
      <c r="F1108" s="259">
        <v>94</v>
      </c>
      <c r="G1108" s="142" t="s">
        <v>790</v>
      </c>
      <c r="H1108" s="167">
        <f t="shared" si="929"/>
        <v>40</v>
      </c>
      <c r="I1108" s="141">
        <v>39</v>
      </c>
      <c r="J1108" s="183">
        <v>16</v>
      </c>
      <c r="K1108" s="183">
        <v>2148</v>
      </c>
      <c r="L1108" s="184">
        <v>36</v>
      </c>
      <c r="M1108" s="185">
        <f t="shared" si="981"/>
        <v>134.25</v>
      </c>
      <c r="N1108" s="256">
        <f t="shared" si="982"/>
        <v>132</v>
      </c>
      <c r="O1108" s="183">
        <v>89</v>
      </c>
      <c r="P1108" s="167">
        <f t="shared" ref="P1108:R1108" si="987">P1107</f>
        <v>30</v>
      </c>
      <c r="Q1108" s="167">
        <f t="shared" si="987"/>
        <v>1</v>
      </c>
      <c r="R1108" s="167">
        <f t="shared" si="987"/>
        <v>57291</v>
      </c>
      <c r="S1108" s="142"/>
    </row>
    <row r="1109" spans="1:19">
      <c r="A1109" s="280">
        <f t="shared" si="979"/>
        <v>42989</v>
      </c>
      <c r="B1109" s="167">
        <f t="shared" si="980"/>
        <v>11</v>
      </c>
      <c r="C1109" s="142" t="s">
        <v>36</v>
      </c>
      <c r="D1109" s="142" t="s">
        <v>816</v>
      </c>
      <c r="E1109" s="142" t="s">
        <v>837</v>
      </c>
      <c r="F1109" s="170">
        <v>94</v>
      </c>
      <c r="G1109" s="142" t="s">
        <v>670</v>
      </c>
      <c r="H1109" s="167">
        <f t="shared" si="929"/>
        <v>40</v>
      </c>
      <c r="I1109" s="141">
        <v>39</v>
      </c>
      <c r="J1109" s="183">
        <v>16</v>
      </c>
      <c r="K1109" s="183">
        <v>2133</v>
      </c>
      <c r="L1109" s="184">
        <v>140</v>
      </c>
      <c r="M1109" s="185">
        <f t="shared" si="981"/>
        <v>133.3125</v>
      </c>
      <c r="N1109" s="256">
        <f t="shared" si="982"/>
        <v>124.5625</v>
      </c>
      <c r="O1109" s="183">
        <v>245</v>
      </c>
      <c r="P1109" s="167">
        <f t="shared" ref="P1109:R1109" si="988">P1108</f>
        <v>30</v>
      </c>
      <c r="Q1109" s="167">
        <f t="shared" si="988"/>
        <v>1</v>
      </c>
      <c r="R1109" s="167">
        <f t="shared" si="988"/>
        <v>57291</v>
      </c>
      <c r="S1109" s="142"/>
    </row>
    <row r="1110" spans="1:19">
      <c r="A1110" s="280">
        <f t="shared" si="979"/>
        <v>42989</v>
      </c>
      <c r="B1110" s="167">
        <f t="shared" si="980"/>
        <v>12</v>
      </c>
      <c r="C1110" s="142" t="s">
        <v>792</v>
      </c>
      <c r="D1110" s="142" t="s">
        <v>857</v>
      </c>
      <c r="E1110" s="142" t="s">
        <v>545</v>
      </c>
      <c r="F1110" s="168">
        <v>93</v>
      </c>
      <c r="G1110" s="142" t="s">
        <v>670</v>
      </c>
      <c r="H1110" s="167">
        <f t="shared" si="929"/>
        <v>40</v>
      </c>
      <c r="I1110" s="141">
        <v>15</v>
      </c>
      <c r="J1110" s="183">
        <v>16</v>
      </c>
      <c r="K1110" s="183">
        <v>2104</v>
      </c>
      <c r="L1110" s="184">
        <v>57</v>
      </c>
      <c r="M1110" s="185">
        <f>IF(J1110=0,0,(K1110)/J1110)</f>
        <v>131.5</v>
      </c>
      <c r="N1110" s="256">
        <f>IF(J1110=0,0,(K1110-L1110)/J1110)</f>
        <v>127.9375</v>
      </c>
      <c r="O1110" s="183">
        <v>33</v>
      </c>
      <c r="P1110" s="167">
        <f t="shared" ref="P1110:R1110" si="989">P1109</f>
        <v>30</v>
      </c>
      <c r="Q1110" s="167">
        <f t="shared" si="989"/>
        <v>1</v>
      </c>
      <c r="R1110" s="167">
        <f t="shared" si="989"/>
        <v>57291</v>
      </c>
      <c r="S1110" s="142"/>
    </row>
    <row r="1111" spans="1:19">
      <c r="A1111" s="280">
        <f t="shared" si="979"/>
        <v>42989</v>
      </c>
      <c r="B1111" s="167">
        <f t="shared" si="980"/>
        <v>13</v>
      </c>
      <c r="C1111" s="142" t="s">
        <v>381</v>
      </c>
      <c r="D1111" s="142" t="s">
        <v>906</v>
      </c>
      <c r="E1111" s="142" t="s">
        <v>545</v>
      </c>
      <c r="F1111" s="168">
        <v>88</v>
      </c>
      <c r="G1111" s="142" t="s">
        <v>693</v>
      </c>
      <c r="H1111" s="167">
        <f t="shared" si="929"/>
        <v>40</v>
      </c>
      <c r="I1111" s="141">
        <v>24</v>
      </c>
      <c r="J1111" s="183">
        <v>16</v>
      </c>
      <c r="K1111" s="183">
        <v>2151</v>
      </c>
      <c r="L1111" s="184">
        <v>24</v>
      </c>
      <c r="M1111" s="185">
        <f>IF(J1111=0,0,(K1111)/J1111)</f>
        <v>134.4375</v>
      </c>
      <c r="N1111" s="256">
        <f>IF(J1111=0,0,(K1111-L1111)/J1111)</f>
        <v>132.9375</v>
      </c>
      <c r="O1111" s="183">
        <v>271</v>
      </c>
      <c r="P1111" s="167">
        <f t="shared" ref="P1111:R1111" si="990">P1110</f>
        <v>30</v>
      </c>
      <c r="Q1111" s="167">
        <f t="shared" si="990"/>
        <v>1</v>
      </c>
      <c r="R1111" s="167">
        <f t="shared" si="990"/>
        <v>57291</v>
      </c>
      <c r="S1111" s="142"/>
    </row>
    <row r="1112" spans="1:19">
      <c r="A1112" s="280">
        <f t="shared" si="979"/>
        <v>42989</v>
      </c>
      <c r="B1112" s="167">
        <f t="shared" si="980"/>
        <v>14</v>
      </c>
      <c r="C1112" s="142" t="s">
        <v>628</v>
      </c>
      <c r="D1112" s="142" t="s">
        <v>628</v>
      </c>
      <c r="E1112" s="142"/>
      <c r="F1112" s="168">
        <v>87</v>
      </c>
      <c r="G1112" s="142" t="s">
        <v>686</v>
      </c>
      <c r="H1112" s="167">
        <f t="shared" si="929"/>
        <v>40</v>
      </c>
      <c r="I1112" s="141">
        <v>3</v>
      </c>
      <c r="J1112" s="183">
        <v>15</v>
      </c>
      <c r="K1112" s="183">
        <v>2025</v>
      </c>
      <c r="L1112" s="184">
        <v>0</v>
      </c>
      <c r="M1112" s="185">
        <f>IF(J1112=0,0,(K1112)/J1112)</f>
        <v>135</v>
      </c>
      <c r="N1112" s="256">
        <f>IF(J1112=0,0,(K1112-L1112)/J1112)</f>
        <v>135</v>
      </c>
      <c r="O1112" s="183">
        <v>103</v>
      </c>
      <c r="P1112" s="167">
        <f t="shared" ref="P1112:R1112" si="991">P1111</f>
        <v>30</v>
      </c>
      <c r="Q1112" s="167">
        <f t="shared" si="991"/>
        <v>1</v>
      </c>
      <c r="R1112" s="167">
        <f t="shared" si="991"/>
        <v>57291</v>
      </c>
      <c r="S1112" s="142"/>
    </row>
    <row r="1113" spans="1:19">
      <c r="A1113" s="280">
        <f t="shared" si="979"/>
        <v>42989</v>
      </c>
      <c r="B1113" s="167">
        <f t="shared" si="980"/>
        <v>15</v>
      </c>
      <c r="C1113" s="142" t="s">
        <v>608</v>
      </c>
      <c r="D1113" s="142" t="s">
        <v>608</v>
      </c>
      <c r="E1113" s="142"/>
      <c r="F1113" s="168">
        <v>85</v>
      </c>
      <c r="G1113" s="142" t="s">
        <v>687</v>
      </c>
      <c r="H1113" s="167">
        <f t="shared" si="929"/>
        <v>40</v>
      </c>
      <c r="I1113" s="141">
        <v>6</v>
      </c>
      <c r="J1113" s="183">
        <v>15</v>
      </c>
      <c r="K1113" s="183">
        <v>1978</v>
      </c>
      <c r="L1113" s="184">
        <v>0</v>
      </c>
      <c r="M1113" s="185">
        <f t="shared" ref="M1113" si="992">IF(J1113=0,0,(K1113)/J1113)</f>
        <v>131.86666666666667</v>
      </c>
      <c r="N1113" s="256">
        <f t="shared" ref="N1113" si="993">IF(J1113=0,0,(K1113-L1113)/J1113)</f>
        <v>131.86666666666667</v>
      </c>
      <c r="O1113" s="183">
        <v>68</v>
      </c>
      <c r="P1113" s="167">
        <f t="shared" ref="P1113:R1113" si="994">P1112</f>
        <v>30</v>
      </c>
      <c r="Q1113" s="167">
        <f t="shared" si="994"/>
        <v>1</v>
      </c>
      <c r="R1113" s="167">
        <f t="shared" si="994"/>
        <v>57291</v>
      </c>
      <c r="S1113" s="142"/>
    </row>
    <row r="1114" spans="1:19">
      <c r="A1114" s="280">
        <f t="shared" si="979"/>
        <v>42989</v>
      </c>
      <c r="B1114" s="167">
        <f t="shared" si="980"/>
        <v>16</v>
      </c>
      <c r="C1114" s="142" t="s">
        <v>616</v>
      </c>
      <c r="D1114" s="142" t="s">
        <v>616</v>
      </c>
      <c r="E1114" s="142"/>
      <c r="F1114" s="148">
        <v>84</v>
      </c>
      <c r="G1114" s="142" t="s">
        <v>679</v>
      </c>
      <c r="H1114" s="167">
        <f t="shared" si="929"/>
        <v>40</v>
      </c>
      <c r="I1114" s="141">
        <v>4</v>
      </c>
      <c r="J1114" s="183">
        <v>16</v>
      </c>
      <c r="K1114" s="183">
        <v>2113</v>
      </c>
      <c r="L1114" s="184">
        <v>24</v>
      </c>
      <c r="M1114" s="185">
        <f>IF(J1114=0,0,(K1114)/J1114)</f>
        <v>132.0625</v>
      </c>
      <c r="N1114" s="256">
        <f>IF(J1114=0,0,(K1114-L1114)/J1114)</f>
        <v>130.5625</v>
      </c>
      <c r="O1114" s="183">
        <v>132</v>
      </c>
      <c r="P1114" s="167">
        <f t="shared" ref="P1114:R1114" si="995">P1113</f>
        <v>30</v>
      </c>
      <c r="Q1114" s="167">
        <f t="shared" si="995"/>
        <v>1</v>
      </c>
      <c r="R1114" s="167">
        <f t="shared" si="995"/>
        <v>57291</v>
      </c>
      <c r="S1114" s="142"/>
    </row>
    <row r="1115" spans="1:19">
      <c r="A1115" s="280">
        <f t="shared" si="979"/>
        <v>42989</v>
      </c>
      <c r="B1115" s="167">
        <f t="shared" si="980"/>
        <v>17</v>
      </c>
      <c r="C1115" s="142" t="s">
        <v>629</v>
      </c>
      <c r="D1115" s="142" t="s">
        <v>629</v>
      </c>
      <c r="E1115" s="142"/>
      <c r="F1115" s="148">
        <v>84</v>
      </c>
      <c r="G1115" s="142" t="s">
        <v>675</v>
      </c>
      <c r="H1115" s="167">
        <f t="shared" si="929"/>
        <v>40</v>
      </c>
      <c r="I1115" s="141">
        <v>3</v>
      </c>
      <c r="J1115" s="183">
        <v>16</v>
      </c>
      <c r="K1115" s="183">
        <v>2089</v>
      </c>
      <c r="L1115" s="184">
        <v>146</v>
      </c>
      <c r="M1115" s="185">
        <f t="shared" ref="M1115" si="996">IF(J1115=0,0,(K1115)/J1115)</f>
        <v>130.5625</v>
      </c>
      <c r="N1115" s="256">
        <f t="shared" ref="N1115:N1121" si="997">IF(J1115=0,0,(K1115-L1115)/J1115)</f>
        <v>121.4375</v>
      </c>
      <c r="O1115" s="183">
        <v>323</v>
      </c>
      <c r="P1115" s="167">
        <f t="shared" ref="P1115:R1115" si="998">P1114</f>
        <v>30</v>
      </c>
      <c r="Q1115" s="167">
        <f t="shared" si="998"/>
        <v>1</v>
      </c>
      <c r="R1115" s="167">
        <f t="shared" si="998"/>
        <v>57291</v>
      </c>
      <c r="S1115" s="142"/>
    </row>
    <row r="1116" spans="1:19">
      <c r="A1116" s="280">
        <f t="shared" si="979"/>
        <v>42989</v>
      </c>
      <c r="B1116" s="167">
        <f t="shared" si="980"/>
        <v>18</v>
      </c>
      <c r="C1116" s="142" t="s">
        <v>579</v>
      </c>
      <c r="D1116" s="142" t="s">
        <v>397</v>
      </c>
      <c r="E1116" s="142" t="s">
        <v>844</v>
      </c>
      <c r="F1116" s="262">
        <v>82</v>
      </c>
      <c r="G1116" s="142" t="s">
        <v>693</v>
      </c>
      <c r="H1116" s="167">
        <f t="shared" si="929"/>
        <v>40</v>
      </c>
      <c r="I1116" s="265">
        <v>23</v>
      </c>
      <c r="J1116" s="183">
        <v>16</v>
      </c>
      <c r="K1116" s="266">
        <v>2149</v>
      </c>
      <c r="L1116" s="184">
        <v>9</v>
      </c>
      <c r="M1116" s="268">
        <f>IF(J1116=0,0,(K1116)/J1116)</f>
        <v>134.3125</v>
      </c>
      <c r="N1116" s="269">
        <f t="shared" si="997"/>
        <v>133.75</v>
      </c>
      <c r="O1116" s="183">
        <v>463</v>
      </c>
      <c r="P1116" s="167">
        <f t="shared" ref="P1116:R1116" si="999">P1115</f>
        <v>30</v>
      </c>
      <c r="Q1116" s="167">
        <f t="shared" si="999"/>
        <v>1</v>
      </c>
      <c r="R1116" s="167">
        <f t="shared" si="999"/>
        <v>57291</v>
      </c>
      <c r="S1116" s="142"/>
    </row>
    <row r="1117" spans="1:19">
      <c r="A1117" s="280">
        <f t="shared" si="979"/>
        <v>42989</v>
      </c>
      <c r="B1117" s="167">
        <f t="shared" si="980"/>
        <v>19</v>
      </c>
      <c r="C1117" s="150" t="s">
        <v>650</v>
      </c>
      <c r="D1117" s="297"/>
      <c r="E1117" s="297"/>
      <c r="F1117" s="262">
        <v>77</v>
      </c>
      <c r="G1117" s="142" t="s">
        <v>687</v>
      </c>
      <c r="H1117" s="167">
        <f t="shared" si="929"/>
        <v>40</v>
      </c>
      <c r="I1117" s="265">
        <v>1</v>
      </c>
      <c r="J1117" s="183">
        <v>10</v>
      </c>
      <c r="K1117" s="266">
        <v>1296</v>
      </c>
      <c r="L1117" s="184">
        <v>0</v>
      </c>
      <c r="M1117" s="268">
        <f>IF(J1117=0,0,(K1117)/J1117)</f>
        <v>129.6</v>
      </c>
      <c r="N1117" s="269">
        <f t="shared" ref="N1117" si="1000">IF(J1117=0,0,(K1117-L1117)/J1117)</f>
        <v>129.6</v>
      </c>
      <c r="O1117" s="183">
        <v>64</v>
      </c>
      <c r="P1117" s="167">
        <f t="shared" ref="P1117:R1117" si="1001">P1116</f>
        <v>30</v>
      </c>
      <c r="Q1117" s="167">
        <f t="shared" si="1001"/>
        <v>1</v>
      </c>
      <c r="R1117" s="167">
        <f t="shared" si="1001"/>
        <v>57291</v>
      </c>
      <c r="S1117" s="142"/>
    </row>
    <row r="1118" spans="1:19">
      <c r="A1118" s="280">
        <f t="shared" si="979"/>
        <v>42989</v>
      </c>
      <c r="B1118" s="167">
        <f t="shared" si="980"/>
        <v>20</v>
      </c>
      <c r="C1118" s="297" t="s">
        <v>651</v>
      </c>
      <c r="D1118" s="297"/>
      <c r="E1118" s="297"/>
      <c r="F1118" s="262">
        <v>76</v>
      </c>
      <c r="G1118" s="142" t="s">
        <v>675</v>
      </c>
      <c r="H1118" s="167">
        <f t="shared" si="929"/>
        <v>40</v>
      </c>
      <c r="I1118" s="265">
        <v>1</v>
      </c>
      <c r="J1118" s="183">
        <v>16</v>
      </c>
      <c r="K1118" s="266">
        <v>2125</v>
      </c>
      <c r="L1118" s="184">
        <v>0</v>
      </c>
      <c r="M1118" s="268">
        <f>IF(J1118=0,0,(K1118)/J1118)</f>
        <v>132.8125</v>
      </c>
      <c r="N1118" s="269">
        <f t="shared" ref="N1118" si="1002">IF(J1118=0,0,(K1118-L1118)/J1118)</f>
        <v>132.8125</v>
      </c>
      <c r="O1118" s="183">
        <v>149</v>
      </c>
      <c r="P1118" s="167">
        <f t="shared" ref="P1118:R1118" si="1003">P1117</f>
        <v>30</v>
      </c>
      <c r="Q1118" s="167">
        <f t="shared" si="1003"/>
        <v>1</v>
      </c>
      <c r="R1118" s="167">
        <f t="shared" si="1003"/>
        <v>57291</v>
      </c>
      <c r="S1118" s="142"/>
    </row>
    <row r="1119" spans="1:19">
      <c r="A1119" s="280">
        <f t="shared" si="979"/>
        <v>42989</v>
      </c>
      <c r="B1119" s="167">
        <f t="shared" si="980"/>
        <v>21</v>
      </c>
      <c r="C1119" s="142" t="s">
        <v>577</v>
      </c>
      <c r="D1119" s="142" t="s">
        <v>577</v>
      </c>
      <c r="E1119" s="142" t="s">
        <v>545</v>
      </c>
      <c r="F1119" s="262">
        <v>75</v>
      </c>
      <c r="G1119" s="142" t="s">
        <v>693</v>
      </c>
      <c r="H1119" s="167">
        <f t="shared" si="929"/>
        <v>40</v>
      </c>
      <c r="I1119" s="265">
        <v>12</v>
      </c>
      <c r="J1119" s="183">
        <v>16</v>
      </c>
      <c r="K1119" s="266">
        <v>2144</v>
      </c>
      <c r="L1119" s="184">
        <v>0</v>
      </c>
      <c r="M1119" s="268">
        <f>IF(J1119=0,0,(K1119)/J1119)</f>
        <v>134</v>
      </c>
      <c r="N1119" s="269">
        <f t="shared" si="997"/>
        <v>134</v>
      </c>
      <c r="O1119" s="183">
        <v>550</v>
      </c>
      <c r="P1119" s="167">
        <f t="shared" ref="P1119:R1119" si="1004">P1118</f>
        <v>30</v>
      </c>
      <c r="Q1119" s="167">
        <f t="shared" si="1004"/>
        <v>1</v>
      </c>
      <c r="R1119" s="167">
        <f t="shared" si="1004"/>
        <v>57291</v>
      </c>
      <c r="S1119" s="142"/>
    </row>
    <row r="1120" spans="1:19">
      <c r="A1120" s="280">
        <f t="shared" si="979"/>
        <v>42989</v>
      </c>
      <c r="B1120" s="167">
        <f t="shared" si="980"/>
        <v>22</v>
      </c>
      <c r="C1120" s="142" t="s">
        <v>896</v>
      </c>
      <c r="D1120" s="142" t="s">
        <v>907</v>
      </c>
      <c r="E1120" s="142"/>
      <c r="F1120" s="168">
        <v>75</v>
      </c>
      <c r="G1120" s="142" t="s">
        <v>670</v>
      </c>
      <c r="H1120" s="167">
        <f t="shared" si="929"/>
        <v>40</v>
      </c>
      <c r="I1120" s="141">
        <v>3</v>
      </c>
      <c r="J1120" s="183">
        <v>16</v>
      </c>
      <c r="K1120" s="183">
        <v>2160</v>
      </c>
      <c r="L1120" s="184">
        <v>16</v>
      </c>
      <c r="M1120" s="185">
        <f t="shared" ref="M1120:M1121" si="1005">IF(J1120=0,0,(K1120)/J1120)</f>
        <v>135</v>
      </c>
      <c r="N1120" s="256">
        <f t="shared" si="997"/>
        <v>134</v>
      </c>
      <c r="O1120" s="183">
        <v>507</v>
      </c>
      <c r="P1120" s="167">
        <f t="shared" ref="P1120:R1120" si="1006">P1119</f>
        <v>30</v>
      </c>
      <c r="Q1120" s="167">
        <f t="shared" si="1006"/>
        <v>1</v>
      </c>
      <c r="R1120" s="167">
        <f t="shared" si="1006"/>
        <v>57291</v>
      </c>
      <c r="S1120" s="142"/>
    </row>
    <row r="1121" spans="1:20">
      <c r="A1121" s="280">
        <f t="shared" si="979"/>
        <v>42989</v>
      </c>
      <c r="B1121" s="167">
        <f t="shared" si="980"/>
        <v>23</v>
      </c>
      <c r="C1121" s="152" t="s">
        <v>617</v>
      </c>
      <c r="D1121" s="152" t="s">
        <v>644</v>
      </c>
      <c r="E1121" s="152" t="s">
        <v>545</v>
      </c>
      <c r="F1121" s="168">
        <v>68</v>
      </c>
      <c r="G1121" s="142" t="s">
        <v>670</v>
      </c>
      <c r="H1121" s="167">
        <f t="shared" si="929"/>
        <v>40</v>
      </c>
      <c r="I1121" s="141">
        <v>4</v>
      </c>
      <c r="J1121" s="183">
        <v>14</v>
      </c>
      <c r="K1121" s="183">
        <v>0</v>
      </c>
      <c r="L1121" s="184">
        <v>1</v>
      </c>
      <c r="M1121" s="185">
        <f t="shared" si="1005"/>
        <v>0</v>
      </c>
      <c r="N1121" s="256">
        <f t="shared" si="997"/>
        <v>-7.1428571428571425E-2</v>
      </c>
      <c r="O1121" s="183">
        <v>0</v>
      </c>
      <c r="P1121" s="167">
        <f t="shared" ref="P1121:R1121" si="1007">P1120</f>
        <v>30</v>
      </c>
      <c r="Q1121" s="167">
        <f t="shared" si="1007"/>
        <v>1</v>
      </c>
      <c r="R1121" s="167">
        <f t="shared" si="1007"/>
        <v>57291</v>
      </c>
      <c r="S1121" s="142"/>
    </row>
    <row r="1122" spans="1:20">
      <c r="A1122" s="280">
        <f t="shared" si="979"/>
        <v>42989</v>
      </c>
      <c r="B1122" s="167">
        <f t="shared" si="980"/>
        <v>24</v>
      </c>
      <c r="C1122" s="142" t="s">
        <v>614</v>
      </c>
      <c r="D1122" s="142" t="s">
        <v>892</v>
      </c>
      <c r="E1122" s="142" t="s">
        <v>545</v>
      </c>
      <c r="F1122" s="168">
        <v>66</v>
      </c>
      <c r="G1122" s="142" t="s">
        <v>673</v>
      </c>
      <c r="H1122" s="167">
        <f t="shared" si="929"/>
        <v>40</v>
      </c>
      <c r="I1122" s="141">
        <v>37</v>
      </c>
      <c r="J1122" s="183">
        <v>16</v>
      </c>
      <c r="K1122" s="183">
        <v>2160</v>
      </c>
      <c r="L1122" s="184">
        <v>79</v>
      </c>
      <c r="M1122" s="185">
        <f>IF(J1122=0,0,(K1122)/J1122)</f>
        <v>135</v>
      </c>
      <c r="N1122" s="256">
        <f>IF(J1122=0,0,(K1122-L1122)/J1122)</f>
        <v>130.0625</v>
      </c>
      <c r="O1122" s="183">
        <v>400</v>
      </c>
      <c r="P1122" s="167">
        <f t="shared" ref="P1122:R1122" si="1008">P1121</f>
        <v>30</v>
      </c>
      <c r="Q1122" s="167">
        <f t="shared" si="1008"/>
        <v>1</v>
      </c>
      <c r="R1122" s="167">
        <f t="shared" si="1008"/>
        <v>57291</v>
      </c>
      <c r="S1122" s="142"/>
    </row>
    <row r="1123" spans="1:20">
      <c r="A1123" s="280">
        <f t="shared" si="979"/>
        <v>42989</v>
      </c>
      <c r="B1123" s="167">
        <f t="shared" si="980"/>
        <v>25</v>
      </c>
      <c r="C1123" s="152" t="s">
        <v>623</v>
      </c>
      <c r="D1123" s="152" t="s">
        <v>623</v>
      </c>
      <c r="E1123" s="152" t="s">
        <v>861</v>
      </c>
      <c r="F1123" s="259">
        <v>64</v>
      </c>
      <c r="G1123" s="142" t="s">
        <v>686</v>
      </c>
      <c r="H1123" s="167">
        <f t="shared" si="929"/>
        <v>40</v>
      </c>
      <c r="I1123" s="141">
        <v>4</v>
      </c>
      <c r="J1123" s="183">
        <v>5</v>
      </c>
      <c r="K1123" s="183">
        <v>656</v>
      </c>
      <c r="L1123" s="184">
        <v>0</v>
      </c>
      <c r="M1123" s="185">
        <f t="shared" ref="M1123:M1126" si="1009">IF(J1123=0,0,(K1123)/J1123)</f>
        <v>131.19999999999999</v>
      </c>
      <c r="N1123" s="256">
        <f t="shared" ref="N1123:N1128" si="1010">IF(J1123=0,0,(K1123-L1123)/J1123)</f>
        <v>131.19999999999999</v>
      </c>
      <c r="O1123" s="183">
        <v>0</v>
      </c>
      <c r="P1123" s="167">
        <f t="shared" ref="P1123:R1123" si="1011">P1122</f>
        <v>30</v>
      </c>
      <c r="Q1123" s="167">
        <f t="shared" si="1011"/>
        <v>1</v>
      </c>
      <c r="R1123" s="167">
        <f t="shared" si="1011"/>
        <v>57291</v>
      </c>
      <c r="S1123" s="142"/>
    </row>
    <row r="1124" spans="1:20">
      <c r="A1124" s="280">
        <f t="shared" si="979"/>
        <v>42989</v>
      </c>
      <c r="B1124" s="167">
        <f t="shared" si="980"/>
        <v>26</v>
      </c>
      <c r="C1124" s="373" t="s">
        <v>631</v>
      </c>
      <c r="D1124" s="154" t="s">
        <v>645</v>
      </c>
      <c r="E1124" s="154"/>
      <c r="F1124" s="259">
        <v>61</v>
      </c>
      <c r="G1124" s="142" t="s">
        <v>670</v>
      </c>
      <c r="H1124" s="167">
        <f t="shared" si="929"/>
        <v>40</v>
      </c>
      <c r="I1124" s="141">
        <v>3</v>
      </c>
      <c r="J1124" s="183">
        <v>16</v>
      </c>
      <c r="K1124" s="183">
        <v>2151</v>
      </c>
      <c r="L1124" s="184">
        <v>83</v>
      </c>
      <c r="M1124" s="185">
        <f t="shared" si="1009"/>
        <v>134.4375</v>
      </c>
      <c r="N1124" s="256">
        <f t="shared" si="1010"/>
        <v>129.25</v>
      </c>
      <c r="O1124" s="183">
        <v>360</v>
      </c>
      <c r="P1124" s="167">
        <f t="shared" ref="P1124:R1124" si="1012">P1123</f>
        <v>30</v>
      </c>
      <c r="Q1124" s="167">
        <f t="shared" si="1012"/>
        <v>1</v>
      </c>
      <c r="R1124" s="167">
        <f t="shared" si="1012"/>
        <v>57291</v>
      </c>
      <c r="S1124" s="142"/>
    </row>
    <row r="1125" spans="1:20">
      <c r="A1125" s="280">
        <f t="shared" si="979"/>
        <v>42989</v>
      </c>
      <c r="B1125" s="167">
        <f t="shared" si="980"/>
        <v>27</v>
      </c>
      <c r="C1125" s="154" t="s">
        <v>647</v>
      </c>
      <c r="D1125" s="154" t="s">
        <v>646</v>
      </c>
      <c r="E1125" s="154"/>
      <c r="F1125" s="259">
        <v>57</v>
      </c>
      <c r="G1125" s="142" t="s">
        <v>670</v>
      </c>
      <c r="H1125" s="167">
        <f t="shared" si="929"/>
        <v>40</v>
      </c>
      <c r="I1125" s="141">
        <v>3</v>
      </c>
      <c r="J1125" s="183">
        <v>16</v>
      </c>
      <c r="K1125" s="183">
        <v>2160</v>
      </c>
      <c r="L1125" s="184">
        <v>76</v>
      </c>
      <c r="M1125" s="185">
        <f t="shared" si="1009"/>
        <v>135</v>
      </c>
      <c r="N1125" s="256">
        <f t="shared" si="1010"/>
        <v>130.25</v>
      </c>
      <c r="O1125" s="183">
        <v>461</v>
      </c>
      <c r="P1125" s="167">
        <f t="shared" ref="P1125:R1125" si="1013">P1124</f>
        <v>30</v>
      </c>
      <c r="Q1125" s="167">
        <f t="shared" si="1013"/>
        <v>1</v>
      </c>
      <c r="R1125" s="167">
        <f t="shared" si="1013"/>
        <v>57291</v>
      </c>
      <c r="S1125" s="298"/>
    </row>
    <row r="1126" spans="1:20">
      <c r="A1126" s="280">
        <f t="shared" si="979"/>
        <v>42989</v>
      </c>
      <c r="B1126" s="167">
        <f t="shared" si="980"/>
        <v>28</v>
      </c>
      <c r="C1126" s="298" t="s">
        <v>576</v>
      </c>
      <c r="D1126" s="298" t="s">
        <v>874</v>
      </c>
      <c r="E1126" s="298" t="s">
        <v>908</v>
      </c>
      <c r="F1126" s="262">
        <v>57</v>
      </c>
      <c r="G1126" s="299" t="s">
        <v>867</v>
      </c>
      <c r="H1126" s="167">
        <f t="shared" si="929"/>
        <v>40</v>
      </c>
      <c r="I1126" s="265">
        <v>38</v>
      </c>
      <c r="J1126" s="183">
        <v>16</v>
      </c>
      <c r="K1126" s="266">
        <v>2123</v>
      </c>
      <c r="L1126" s="184">
        <v>35</v>
      </c>
      <c r="M1126" s="268">
        <f t="shared" si="1009"/>
        <v>132.6875</v>
      </c>
      <c r="N1126" s="269">
        <f t="shared" si="1010"/>
        <v>130.5</v>
      </c>
      <c r="O1126" s="266">
        <v>171</v>
      </c>
      <c r="P1126" s="167">
        <f t="shared" ref="P1126:R1126" si="1014">P1125</f>
        <v>30</v>
      </c>
      <c r="Q1126" s="167">
        <f t="shared" si="1014"/>
        <v>1</v>
      </c>
      <c r="R1126" s="167">
        <f t="shared" si="1014"/>
        <v>57291</v>
      </c>
      <c r="S1126" s="142"/>
    </row>
    <row r="1127" spans="1:20">
      <c r="A1127" s="280">
        <f t="shared" si="979"/>
        <v>42989</v>
      </c>
      <c r="B1127" s="167">
        <f t="shared" si="980"/>
        <v>29</v>
      </c>
      <c r="C1127" s="142" t="s">
        <v>909</v>
      </c>
      <c r="D1127" s="142" t="s">
        <v>881</v>
      </c>
      <c r="E1127" s="142" t="s">
        <v>545</v>
      </c>
      <c r="F1127" s="262">
        <v>55</v>
      </c>
      <c r="G1127" s="142" t="s">
        <v>686</v>
      </c>
      <c r="H1127" s="167">
        <f t="shared" si="929"/>
        <v>40</v>
      </c>
      <c r="I1127" s="141">
        <v>8</v>
      </c>
      <c r="J1127" s="183">
        <v>16</v>
      </c>
      <c r="K1127" s="183">
        <v>2117</v>
      </c>
      <c r="L1127" s="184">
        <v>0</v>
      </c>
      <c r="M1127" s="185">
        <f>IF(J1127=0,0,(K1127)/J1127)</f>
        <v>132.3125</v>
      </c>
      <c r="N1127" s="256">
        <f t="shared" si="1010"/>
        <v>132.3125</v>
      </c>
      <c r="O1127" s="183">
        <v>46</v>
      </c>
      <c r="P1127" s="167">
        <f t="shared" ref="P1127:R1127" si="1015">P1126</f>
        <v>30</v>
      </c>
      <c r="Q1127" s="167">
        <f t="shared" si="1015"/>
        <v>1</v>
      </c>
      <c r="R1127" s="167">
        <f t="shared" si="1015"/>
        <v>57291</v>
      </c>
      <c r="S1127" s="142"/>
    </row>
    <row r="1128" spans="1:20" ht="17.25" thickBot="1">
      <c r="A1128" s="283">
        <f t="shared" si="979"/>
        <v>42989</v>
      </c>
      <c r="B1128" s="171">
        <f t="shared" si="980"/>
        <v>30</v>
      </c>
      <c r="C1128" s="162" t="s">
        <v>901</v>
      </c>
      <c r="D1128" s="162" t="s">
        <v>910</v>
      </c>
      <c r="E1128" s="162" t="s">
        <v>545</v>
      </c>
      <c r="F1128" s="181">
        <v>40</v>
      </c>
      <c r="G1128" s="274" t="s">
        <v>675</v>
      </c>
      <c r="H1128" s="171">
        <f t="shared" si="929"/>
        <v>40</v>
      </c>
      <c r="I1128" s="157">
        <v>7</v>
      </c>
      <c r="J1128" s="189">
        <v>16</v>
      </c>
      <c r="K1128" s="189">
        <v>2124</v>
      </c>
      <c r="L1128" s="190">
        <v>30</v>
      </c>
      <c r="M1128" s="191">
        <f t="shared" ref="M1128:M1133" si="1016">IF(J1128=0,0,(K1128)/J1128)</f>
        <v>132.75</v>
      </c>
      <c r="N1128" s="275">
        <f t="shared" si="1010"/>
        <v>130.875</v>
      </c>
      <c r="O1128" s="189">
        <v>88</v>
      </c>
      <c r="P1128" s="171">
        <f t="shared" ref="P1128:R1128" si="1017">P1127</f>
        <v>30</v>
      </c>
      <c r="Q1128" s="171">
        <f t="shared" si="1017"/>
        <v>1</v>
      </c>
      <c r="R1128" s="171">
        <f t="shared" si="1017"/>
        <v>57291</v>
      </c>
      <c r="S1128" s="162"/>
    </row>
    <row r="1129" spans="1:20" ht="17.25" thickTop="1">
      <c r="A1129" s="284">
        <f>A1128+7</f>
        <v>42996</v>
      </c>
      <c r="B1129" s="285">
        <v>1</v>
      </c>
      <c r="C1129" s="66" t="s">
        <v>29</v>
      </c>
      <c r="D1129" s="66" t="s">
        <v>548</v>
      </c>
      <c r="E1129" s="66" t="s">
        <v>821</v>
      </c>
      <c r="F1129" s="173">
        <v>130</v>
      </c>
      <c r="G1129" s="66" t="s">
        <v>693</v>
      </c>
      <c r="H1129" s="285">
        <f>H1128+1</f>
        <v>41</v>
      </c>
      <c r="I1129" s="65">
        <v>40</v>
      </c>
      <c r="J1129" s="192">
        <v>16</v>
      </c>
      <c r="K1129" s="192">
        <v>2160</v>
      </c>
      <c r="L1129" s="193">
        <v>10</v>
      </c>
      <c r="M1129" s="194">
        <f t="shared" si="1016"/>
        <v>135</v>
      </c>
      <c r="N1129" s="242">
        <f>IF(J1129=0,0,(K1129-L1129)/J1129)</f>
        <v>134.375</v>
      </c>
      <c r="O1129" s="192">
        <v>457</v>
      </c>
      <c r="P1129" s="285">
        <f>COUNTA(C1129:C1155)</f>
        <v>27</v>
      </c>
      <c r="Q1129" s="285">
        <v>2</v>
      </c>
      <c r="R1129" s="285">
        <f>SUM(K1129:K1155)</f>
        <v>57148</v>
      </c>
      <c r="S1129" s="208">
        <f>SUM(L1129:L1155)</f>
        <v>718</v>
      </c>
      <c r="T1129" s="232"/>
    </row>
    <row r="1130" spans="1:20">
      <c r="A1130" s="284">
        <f t="shared" ref="A1130:A1193" si="1018">A1129</f>
        <v>42996</v>
      </c>
      <c r="B1130" s="285">
        <f t="shared" ref="B1130:B1193" si="1019">B1129+1</f>
        <v>2</v>
      </c>
      <c r="C1130" s="125" t="s">
        <v>402</v>
      </c>
      <c r="D1130" s="125" t="s">
        <v>551</v>
      </c>
      <c r="E1130" s="66" t="s">
        <v>545</v>
      </c>
      <c r="F1130" s="173">
        <v>116</v>
      </c>
      <c r="G1130" s="109" t="s">
        <v>693</v>
      </c>
      <c r="H1130" s="285">
        <f t="shared" si="929"/>
        <v>41</v>
      </c>
      <c r="I1130" s="65">
        <v>30</v>
      </c>
      <c r="J1130" s="192">
        <v>16</v>
      </c>
      <c r="K1130" s="192">
        <v>2154</v>
      </c>
      <c r="L1130" s="193">
        <v>22</v>
      </c>
      <c r="M1130" s="194">
        <f t="shared" si="1016"/>
        <v>134.625</v>
      </c>
      <c r="N1130" s="242">
        <f t="shared" ref="N1130:N1131" si="1020">IF(J1130=0,0,(K1130-L1130)/J1130)</f>
        <v>133.25</v>
      </c>
      <c r="O1130" s="192">
        <v>399</v>
      </c>
      <c r="P1130" s="285">
        <f t="shared" ref="P1130:R1130" si="1021">P1129</f>
        <v>27</v>
      </c>
      <c r="Q1130" s="285">
        <f t="shared" si="1021"/>
        <v>2</v>
      </c>
      <c r="R1130" s="285">
        <f t="shared" si="1021"/>
        <v>57148</v>
      </c>
      <c r="S1130" s="66" t="s">
        <v>751</v>
      </c>
    </row>
    <row r="1131" spans="1:20">
      <c r="A1131" s="284">
        <f t="shared" si="1018"/>
        <v>42996</v>
      </c>
      <c r="B1131" s="285">
        <f t="shared" si="1019"/>
        <v>3</v>
      </c>
      <c r="C1131" s="97" t="s">
        <v>911</v>
      </c>
      <c r="D1131" s="97"/>
      <c r="E1131" s="97"/>
      <c r="F1131" s="173">
        <v>115</v>
      </c>
      <c r="G1131" s="66" t="s">
        <v>686</v>
      </c>
      <c r="H1131" s="285">
        <f t="shared" si="929"/>
        <v>41</v>
      </c>
      <c r="I1131" s="65">
        <v>1</v>
      </c>
      <c r="J1131" s="192">
        <v>16</v>
      </c>
      <c r="K1131" s="192">
        <v>2160</v>
      </c>
      <c r="L1131" s="193">
        <v>34</v>
      </c>
      <c r="M1131" s="194">
        <f t="shared" si="1016"/>
        <v>135</v>
      </c>
      <c r="N1131" s="242">
        <f t="shared" si="1020"/>
        <v>132.875</v>
      </c>
      <c r="O1131" s="192">
        <v>198</v>
      </c>
      <c r="P1131" s="285">
        <f t="shared" ref="P1131:R1131" si="1022">P1130</f>
        <v>27</v>
      </c>
      <c r="Q1131" s="285">
        <f t="shared" si="1022"/>
        <v>2</v>
      </c>
      <c r="R1131" s="285">
        <f t="shared" si="1022"/>
        <v>57148</v>
      </c>
      <c r="S1131" s="194">
        <f>AVERAGE(M1129:M1155)</f>
        <v>133.19408831908834</v>
      </c>
      <c r="T1131" s="232"/>
    </row>
    <row r="1132" spans="1:20">
      <c r="A1132" s="284">
        <f t="shared" si="1018"/>
        <v>42996</v>
      </c>
      <c r="B1132" s="285">
        <f t="shared" si="1019"/>
        <v>4</v>
      </c>
      <c r="C1132" s="66" t="s">
        <v>920</v>
      </c>
      <c r="D1132" s="66" t="s">
        <v>927</v>
      </c>
      <c r="E1132" s="66" t="s">
        <v>545</v>
      </c>
      <c r="F1132" s="101">
        <v>108</v>
      </c>
      <c r="G1132" s="66" t="s">
        <v>693</v>
      </c>
      <c r="H1132" s="285">
        <f t="shared" si="929"/>
        <v>41</v>
      </c>
      <c r="I1132" s="65">
        <v>13</v>
      </c>
      <c r="J1132" s="192">
        <v>16</v>
      </c>
      <c r="K1132" s="192">
        <v>2021</v>
      </c>
      <c r="L1132" s="193">
        <v>36</v>
      </c>
      <c r="M1132" s="194">
        <f t="shared" si="1016"/>
        <v>126.3125</v>
      </c>
      <c r="N1132" s="242">
        <f>IF(J1132=0,0,(K1132-L1132)/J1132)</f>
        <v>124.0625</v>
      </c>
      <c r="O1132" s="192">
        <v>37</v>
      </c>
      <c r="P1132" s="285">
        <f t="shared" ref="P1132:R1132" si="1023">P1131</f>
        <v>27</v>
      </c>
      <c r="Q1132" s="285">
        <f t="shared" si="1023"/>
        <v>2</v>
      </c>
      <c r="R1132" s="285">
        <f t="shared" si="1023"/>
        <v>57148</v>
      </c>
      <c r="S1132" s="66" t="s">
        <v>912</v>
      </c>
    </row>
    <row r="1133" spans="1:20">
      <c r="A1133" s="284">
        <f t="shared" si="1018"/>
        <v>42996</v>
      </c>
      <c r="B1133" s="285">
        <f t="shared" si="1019"/>
        <v>5</v>
      </c>
      <c r="C1133" s="66" t="s">
        <v>360</v>
      </c>
      <c r="D1133" s="66" t="s">
        <v>853</v>
      </c>
      <c r="E1133" s="66" t="s">
        <v>545</v>
      </c>
      <c r="F1133" s="173">
        <v>109</v>
      </c>
      <c r="G1133" s="66" t="s">
        <v>670</v>
      </c>
      <c r="H1133" s="285">
        <f t="shared" si="929"/>
        <v>41</v>
      </c>
      <c r="I1133" s="65">
        <v>30</v>
      </c>
      <c r="J1133" s="192">
        <v>16</v>
      </c>
      <c r="K1133" s="192">
        <v>2160</v>
      </c>
      <c r="L1133" s="193">
        <v>21</v>
      </c>
      <c r="M1133" s="194">
        <f t="shared" si="1016"/>
        <v>135</v>
      </c>
      <c r="N1133" s="242">
        <f t="shared" ref="N1133" si="1024">IF(J1133=0,0,(K1133-L1133)/J1133)</f>
        <v>133.6875</v>
      </c>
      <c r="O1133" s="192">
        <v>589</v>
      </c>
      <c r="P1133" s="285">
        <f t="shared" ref="P1133:R1133" si="1025">P1132</f>
        <v>27</v>
      </c>
      <c r="Q1133" s="285">
        <f t="shared" si="1025"/>
        <v>2</v>
      </c>
      <c r="R1133" s="285">
        <f t="shared" si="1025"/>
        <v>57148</v>
      </c>
      <c r="S1133" s="194">
        <f>AVERAGE(F1129:F1155)</f>
        <v>88.888888888888886</v>
      </c>
    </row>
    <row r="1134" spans="1:20">
      <c r="A1134" s="284">
        <f t="shared" si="1018"/>
        <v>42996</v>
      </c>
      <c r="B1134" s="285">
        <f t="shared" si="1019"/>
        <v>6</v>
      </c>
      <c r="C1134" s="97" t="s">
        <v>913</v>
      </c>
      <c r="D1134" s="97"/>
      <c r="E1134" s="97"/>
      <c r="F1134" s="173">
        <v>103</v>
      </c>
      <c r="G1134" s="66" t="s">
        <v>914</v>
      </c>
      <c r="H1134" s="285">
        <f t="shared" si="929"/>
        <v>41</v>
      </c>
      <c r="I1134" s="65">
        <v>1</v>
      </c>
      <c r="J1134" s="192">
        <v>16</v>
      </c>
      <c r="K1134" s="192">
        <v>2160</v>
      </c>
      <c r="L1134" s="193">
        <v>0</v>
      </c>
      <c r="M1134" s="194">
        <f t="shared" ref="M1134" si="1026">IF(J1134=0,0,(K1134)/J1134)</f>
        <v>135</v>
      </c>
      <c r="N1134" s="242">
        <f t="shared" ref="N1134" si="1027">IF(J1134=0,0,(K1134-L1134)/J1134)</f>
        <v>135</v>
      </c>
      <c r="O1134" s="192">
        <v>327</v>
      </c>
      <c r="P1134" s="285">
        <f t="shared" ref="P1134:R1134" si="1028">P1133</f>
        <v>27</v>
      </c>
      <c r="Q1134" s="285">
        <f t="shared" si="1028"/>
        <v>2</v>
      </c>
      <c r="R1134" s="285">
        <f t="shared" si="1028"/>
        <v>57148</v>
      </c>
      <c r="S1134" s="66" t="s">
        <v>791</v>
      </c>
    </row>
    <row r="1135" spans="1:20">
      <c r="A1135" s="284">
        <f t="shared" si="1018"/>
        <v>42996</v>
      </c>
      <c r="B1135" s="285">
        <f t="shared" si="1019"/>
        <v>7</v>
      </c>
      <c r="C1135" s="66" t="s">
        <v>612</v>
      </c>
      <c r="D1135" s="66" t="s">
        <v>612</v>
      </c>
      <c r="E1135" s="66"/>
      <c r="F1135" s="173">
        <v>102</v>
      </c>
      <c r="G1135" s="66" t="s">
        <v>670</v>
      </c>
      <c r="H1135" s="285">
        <f t="shared" ref="H1135:H1155" si="1029">H1134</f>
        <v>41</v>
      </c>
      <c r="I1135" s="65">
        <v>6</v>
      </c>
      <c r="J1135" s="192">
        <v>16</v>
      </c>
      <c r="K1135" s="192">
        <v>2143</v>
      </c>
      <c r="L1135" s="193">
        <v>22</v>
      </c>
      <c r="M1135" s="194">
        <f>IF(J1135=0,0,(K1135)/J1135)</f>
        <v>133.9375</v>
      </c>
      <c r="N1135" s="242">
        <f>IF(J1135=0,0,(K1135-L1135)/J1135)</f>
        <v>132.5625</v>
      </c>
      <c r="O1135" s="192">
        <v>400</v>
      </c>
      <c r="P1135" s="285">
        <f t="shared" ref="P1135:R1135" si="1030">P1134</f>
        <v>27</v>
      </c>
      <c r="Q1135" s="285">
        <f t="shared" si="1030"/>
        <v>2</v>
      </c>
      <c r="R1135" s="285">
        <f t="shared" si="1030"/>
        <v>57148</v>
      </c>
      <c r="S1135" s="194">
        <f>S1131*P1129*16</f>
        <v>57539.846153846163</v>
      </c>
    </row>
    <row r="1136" spans="1:20">
      <c r="A1136" s="284">
        <f t="shared" si="1018"/>
        <v>42996</v>
      </c>
      <c r="B1136" s="285">
        <f t="shared" si="1019"/>
        <v>8</v>
      </c>
      <c r="C1136" s="66" t="s">
        <v>588</v>
      </c>
      <c r="D1136" s="66" t="s">
        <v>926</v>
      </c>
      <c r="E1136" s="66" t="s">
        <v>545</v>
      </c>
      <c r="F1136" s="101">
        <v>97</v>
      </c>
      <c r="G1136" s="66" t="s">
        <v>670</v>
      </c>
      <c r="H1136" s="285">
        <f t="shared" si="1029"/>
        <v>41</v>
      </c>
      <c r="I1136" s="65">
        <v>13</v>
      </c>
      <c r="J1136" s="192">
        <v>16</v>
      </c>
      <c r="K1136" s="192">
        <v>2122</v>
      </c>
      <c r="L1136" s="193">
        <v>32</v>
      </c>
      <c r="M1136" s="194">
        <f>IF(J1136=0,0,(K1136)/J1136)</f>
        <v>132.625</v>
      </c>
      <c r="N1136" s="242">
        <f>IF(J1136=0,0,(K1136-L1136)/J1136)</f>
        <v>130.625</v>
      </c>
      <c r="O1136" s="192">
        <v>512</v>
      </c>
      <c r="P1136" s="285">
        <f t="shared" ref="P1136:R1136" si="1031">P1135</f>
        <v>27</v>
      </c>
      <c r="Q1136" s="285">
        <f t="shared" si="1031"/>
        <v>2</v>
      </c>
      <c r="R1136" s="285">
        <f t="shared" si="1031"/>
        <v>57148</v>
      </c>
      <c r="S1136" s="66" t="s">
        <v>786</v>
      </c>
    </row>
    <row r="1137" spans="1:19">
      <c r="A1137" s="284">
        <f t="shared" si="1018"/>
        <v>42996</v>
      </c>
      <c r="B1137" s="285">
        <f t="shared" si="1019"/>
        <v>9</v>
      </c>
      <c r="C1137" s="66" t="s">
        <v>652</v>
      </c>
      <c r="D1137" s="66" t="s">
        <v>915</v>
      </c>
      <c r="E1137" s="66" t="s">
        <v>844</v>
      </c>
      <c r="F1137" s="101">
        <v>97</v>
      </c>
      <c r="G1137" s="66" t="s">
        <v>693</v>
      </c>
      <c r="H1137" s="285">
        <f t="shared" si="1029"/>
        <v>41</v>
      </c>
      <c r="I1137" s="65">
        <v>14</v>
      </c>
      <c r="J1137" s="192">
        <v>16</v>
      </c>
      <c r="K1137" s="192">
        <v>2113</v>
      </c>
      <c r="L1137" s="193">
        <v>96</v>
      </c>
      <c r="M1137" s="194">
        <f>IF(J1137=0,0,(K1137)/J1137)</f>
        <v>132.0625</v>
      </c>
      <c r="N1137" s="242">
        <f>IF(J1137=0,0,(K1137-L1137)/J1137)</f>
        <v>126.0625</v>
      </c>
      <c r="O1137" s="192">
        <v>183</v>
      </c>
      <c r="P1137" s="285">
        <f t="shared" ref="P1137:R1137" si="1032">P1136</f>
        <v>27</v>
      </c>
      <c r="Q1137" s="285">
        <f t="shared" si="1032"/>
        <v>2</v>
      </c>
      <c r="R1137" s="285">
        <f t="shared" si="1032"/>
        <v>57148</v>
      </c>
      <c r="S1137" s="194">
        <f>AVERAGE(I1129:I1155)</f>
        <v>16.333333333333332</v>
      </c>
    </row>
    <row r="1138" spans="1:19">
      <c r="A1138" s="284">
        <f t="shared" si="1018"/>
        <v>42996</v>
      </c>
      <c r="B1138" s="285">
        <f t="shared" si="1019"/>
        <v>10</v>
      </c>
      <c r="C1138" s="66" t="s">
        <v>613</v>
      </c>
      <c r="D1138" s="66" t="s">
        <v>589</v>
      </c>
      <c r="E1138" s="66" t="s">
        <v>861</v>
      </c>
      <c r="F1138" s="173">
        <v>95</v>
      </c>
      <c r="G1138" s="66" t="s">
        <v>670</v>
      </c>
      <c r="H1138" s="285">
        <f t="shared" si="1029"/>
        <v>41</v>
      </c>
      <c r="I1138" s="65">
        <v>13</v>
      </c>
      <c r="J1138" s="192">
        <v>16</v>
      </c>
      <c r="K1138" s="192">
        <v>2144</v>
      </c>
      <c r="L1138" s="193">
        <v>0</v>
      </c>
      <c r="M1138" s="194">
        <f t="shared" ref="M1138:M1140" si="1033">IF(J1138=0,0,(K1138)/J1138)</f>
        <v>134</v>
      </c>
      <c r="N1138" s="242">
        <f t="shared" ref="N1138:N1140" si="1034">IF(J1138=0,0,(K1138-L1138)/J1138)</f>
        <v>134</v>
      </c>
      <c r="O1138" s="192">
        <v>391</v>
      </c>
      <c r="P1138" s="285">
        <f t="shared" ref="P1138:R1138" si="1035">P1137</f>
        <v>27</v>
      </c>
      <c r="Q1138" s="285">
        <f t="shared" si="1035"/>
        <v>2</v>
      </c>
      <c r="R1138" s="285">
        <f t="shared" si="1035"/>
        <v>57148</v>
      </c>
      <c r="S1138" s="66"/>
    </row>
    <row r="1139" spans="1:19">
      <c r="A1139" s="284">
        <f t="shared" si="1018"/>
        <v>42996</v>
      </c>
      <c r="B1139" s="285">
        <f t="shared" si="1019"/>
        <v>11</v>
      </c>
      <c r="C1139" s="66" t="s">
        <v>597</v>
      </c>
      <c r="D1139" s="66" t="s">
        <v>618</v>
      </c>
      <c r="E1139" s="66" t="s">
        <v>545</v>
      </c>
      <c r="F1139" s="277">
        <v>94</v>
      </c>
      <c r="G1139" s="66" t="s">
        <v>675</v>
      </c>
      <c r="H1139" s="285">
        <f t="shared" si="1029"/>
        <v>41</v>
      </c>
      <c r="I1139" s="65">
        <v>40</v>
      </c>
      <c r="J1139" s="192">
        <v>16</v>
      </c>
      <c r="K1139" s="192">
        <v>2158</v>
      </c>
      <c r="L1139" s="193">
        <v>45</v>
      </c>
      <c r="M1139" s="194">
        <f t="shared" si="1033"/>
        <v>134.875</v>
      </c>
      <c r="N1139" s="242">
        <f t="shared" si="1034"/>
        <v>132.0625</v>
      </c>
      <c r="O1139" s="192">
        <v>125</v>
      </c>
      <c r="P1139" s="285">
        <f t="shared" ref="P1139:R1139" si="1036">P1138</f>
        <v>27</v>
      </c>
      <c r="Q1139" s="285">
        <f t="shared" si="1036"/>
        <v>2</v>
      </c>
      <c r="R1139" s="285">
        <f t="shared" si="1036"/>
        <v>57148</v>
      </c>
      <c r="S1139" s="66"/>
    </row>
    <row r="1140" spans="1:19">
      <c r="A1140" s="284">
        <f t="shared" si="1018"/>
        <v>42996</v>
      </c>
      <c r="B1140" s="285">
        <f t="shared" si="1019"/>
        <v>12</v>
      </c>
      <c r="C1140" s="66" t="s">
        <v>36</v>
      </c>
      <c r="D1140" s="66" t="s">
        <v>916</v>
      </c>
      <c r="E1140" s="66" t="s">
        <v>837</v>
      </c>
      <c r="F1140" s="173">
        <v>94</v>
      </c>
      <c r="G1140" s="66" t="s">
        <v>693</v>
      </c>
      <c r="H1140" s="285">
        <f t="shared" si="1029"/>
        <v>41</v>
      </c>
      <c r="I1140" s="65">
        <v>40</v>
      </c>
      <c r="J1140" s="192">
        <v>16</v>
      </c>
      <c r="K1140" s="192">
        <v>2139</v>
      </c>
      <c r="L1140" s="193">
        <v>101</v>
      </c>
      <c r="M1140" s="194">
        <f t="shared" si="1033"/>
        <v>133.6875</v>
      </c>
      <c r="N1140" s="242">
        <f t="shared" si="1034"/>
        <v>127.375</v>
      </c>
      <c r="O1140" s="192">
        <v>201</v>
      </c>
      <c r="P1140" s="285">
        <f t="shared" ref="P1140:R1140" si="1037">P1139</f>
        <v>27</v>
      </c>
      <c r="Q1140" s="285">
        <f t="shared" si="1037"/>
        <v>2</v>
      </c>
      <c r="R1140" s="285">
        <f t="shared" si="1037"/>
        <v>57148</v>
      </c>
      <c r="S1140" s="66"/>
    </row>
    <row r="1141" spans="1:19">
      <c r="A1141" s="284">
        <f t="shared" si="1018"/>
        <v>42996</v>
      </c>
      <c r="B1141" s="285">
        <f t="shared" si="1019"/>
        <v>13</v>
      </c>
      <c r="C1141" s="66" t="s">
        <v>921</v>
      </c>
      <c r="D1141" s="66" t="s">
        <v>925</v>
      </c>
      <c r="E1141" s="66" t="s">
        <v>545</v>
      </c>
      <c r="F1141" s="101">
        <v>93</v>
      </c>
      <c r="G1141" s="66" t="s">
        <v>693</v>
      </c>
      <c r="H1141" s="285">
        <f t="shared" si="1029"/>
        <v>41</v>
      </c>
      <c r="I1141" s="65">
        <v>16</v>
      </c>
      <c r="J1141" s="192">
        <v>16</v>
      </c>
      <c r="K1141" s="192">
        <v>2099</v>
      </c>
      <c r="L1141" s="193">
        <v>21</v>
      </c>
      <c r="M1141" s="194">
        <f>IF(J1141=0,0,(K1141)/J1141)</f>
        <v>131.1875</v>
      </c>
      <c r="N1141" s="242">
        <f>IF(J1141=0,0,(K1141-L1141)/J1141)</f>
        <v>129.875</v>
      </c>
      <c r="O1141" s="192">
        <v>49</v>
      </c>
      <c r="P1141" s="285">
        <f t="shared" ref="P1141:R1141" si="1038">P1140</f>
        <v>27</v>
      </c>
      <c r="Q1141" s="285">
        <f t="shared" si="1038"/>
        <v>2</v>
      </c>
      <c r="R1141" s="285">
        <f t="shared" si="1038"/>
        <v>57148</v>
      </c>
      <c r="S1141" s="66"/>
    </row>
    <row r="1142" spans="1:19">
      <c r="A1142" s="284">
        <f t="shared" si="1018"/>
        <v>42996</v>
      </c>
      <c r="B1142" s="285">
        <f t="shared" si="1019"/>
        <v>14</v>
      </c>
      <c r="C1142" s="66" t="s">
        <v>381</v>
      </c>
      <c r="D1142" s="66" t="s">
        <v>928</v>
      </c>
      <c r="E1142" s="66" t="s">
        <v>545</v>
      </c>
      <c r="F1142" s="101">
        <v>88</v>
      </c>
      <c r="G1142" s="66" t="s">
        <v>670</v>
      </c>
      <c r="H1142" s="285">
        <f t="shared" si="1029"/>
        <v>41</v>
      </c>
      <c r="I1142" s="65">
        <v>25</v>
      </c>
      <c r="J1142" s="192">
        <v>16</v>
      </c>
      <c r="K1142" s="192">
        <v>2150</v>
      </c>
      <c r="L1142" s="193">
        <v>13</v>
      </c>
      <c r="M1142" s="194">
        <f>IF(J1142=0,0,(K1142)/J1142)</f>
        <v>134.375</v>
      </c>
      <c r="N1142" s="242">
        <f>IF(J1142=0,0,(K1142-L1142)/J1142)</f>
        <v>133.5625</v>
      </c>
      <c r="O1142" s="192">
        <v>207</v>
      </c>
      <c r="P1142" s="285">
        <f t="shared" ref="P1142:R1142" si="1039">P1141</f>
        <v>27</v>
      </c>
      <c r="Q1142" s="285">
        <f t="shared" si="1039"/>
        <v>2</v>
      </c>
      <c r="R1142" s="285">
        <f t="shared" si="1039"/>
        <v>57148</v>
      </c>
      <c r="S1142" s="66"/>
    </row>
    <row r="1143" spans="1:19">
      <c r="A1143" s="284">
        <f t="shared" si="1018"/>
        <v>42996</v>
      </c>
      <c r="B1143" s="285">
        <f t="shared" si="1019"/>
        <v>15</v>
      </c>
      <c r="C1143" s="66" t="s">
        <v>628</v>
      </c>
      <c r="D1143" s="66" t="s">
        <v>628</v>
      </c>
      <c r="E1143" s="66"/>
      <c r="F1143" s="101">
        <v>88</v>
      </c>
      <c r="G1143" s="66" t="s">
        <v>686</v>
      </c>
      <c r="H1143" s="285">
        <f t="shared" si="1029"/>
        <v>41</v>
      </c>
      <c r="I1143" s="65">
        <v>4</v>
      </c>
      <c r="J1143" s="192">
        <v>16</v>
      </c>
      <c r="K1143" s="192">
        <v>2140</v>
      </c>
      <c r="L1143" s="193">
        <v>0</v>
      </c>
      <c r="M1143" s="194">
        <f>IF(J1143=0,0,(K1143)/J1143)</f>
        <v>133.75</v>
      </c>
      <c r="N1143" s="242">
        <f>IF(J1143=0,0,(K1143-L1143)/J1143)</f>
        <v>133.75</v>
      </c>
      <c r="O1143" s="192">
        <v>120</v>
      </c>
      <c r="P1143" s="285">
        <f t="shared" ref="P1143:R1143" si="1040">P1142</f>
        <v>27</v>
      </c>
      <c r="Q1143" s="285">
        <f t="shared" si="1040"/>
        <v>2</v>
      </c>
      <c r="R1143" s="285">
        <f t="shared" si="1040"/>
        <v>57148</v>
      </c>
      <c r="S1143" s="66"/>
    </row>
    <row r="1144" spans="1:19">
      <c r="A1144" s="284">
        <f t="shared" si="1018"/>
        <v>42996</v>
      </c>
      <c r="B1144" s="285">
        <f t="shared" si="1019"/>
        <v>16</v>
      </c>
      <c r="C1144" s="66" t="s">
        <v>922</v>
      </c>
      <c r="D1144" s="66" t="s">
        <v>922</v>
      </c>
      <c r="E1144" s="66"/>
      <c r="F1144" s="101">
        <v>85</v>
      </c>
      <c r="G1144" s="66" t="s">
        <v>914</v>
      </c>
      <c r="H1144" s="285">
        <f t="shared" si="1029"/>
        <v>41</v>
      </c>
      <c r="I1144" s="65">
        <v>7</v>
      </c>
      <c r="J1144" s="192">
        <v>16</v>
      </c>
      <c r="K1144" s="192">
        <v>2110</v>
      </c>
      <c r="L1144" s="193">
        <v>0</v>
      </c>
      <c r="M1144" s="194">
        <f t="shared" ref="M1144" si="1041">IF(J1144=0,0,(K1144)/J1144)</f>
        <v>131.875</v>
      </c>
      <c r="N1144" s="242">
        <f t="shared" ref="N1144" si="1042">IF(J1144=0,0,(K1144-L1144)/J1144)</f>
        <v>131.875</v>
      </c>
      <c r="O1144" s="192">
        <v>40</v>
      </c>
      <c r="P1144" s="285">
        <f t="shared" ref="P1144:R1144" si="1043">P1143</f>
        <v>27</v>
      </c>
      <c r="Q1144" s="285">
        <f t="shared" si="1043"/>
        <v>2</v>
      </c>
      <c r="R1144" s="285">
        <f t="shared" si="1043"/>
        <v>57148</v>
      </c>
      <c r="S1144" s="66"/>
    </row>
    <row r="1145" spans="1:19">
      <c r="A1145" s="284">
        <f t="shared" si="1018"/>
        <v>42996</v>
      </c>
      <c r="B1145" s="285">
        <f t="shared" si="1019"/>
        <v>17</v>
      </c>
      <c r="C1145" s="66" t="s">
        <v>629</v>
      </c>
      <c r="D1145" s="66" t="s">
        <v>629</v>
      </c>
      <c r="E1145" s="66"/>
      <c r="F1145" s="173">
        <v>85</v>
      </c>
      <c r="G1145" s="66" t="s">
        <v>675</v>
      </c>
      <c r="H1145" s="285">
        <f t="shared" si="1029"/>
        <v>41</v>
      </c>
      <c r="I1145" s="65">
        <v>4</v>
      </c>
      <c r="J1145" s="192">
        <v>16</v>
      </c>
      <c r="K1145" s="192">
        <v>2100</v>
      </c>
      <c r="L1145" s="193">
        <v>54</v>
      </c>
      <c r="M1145" s="194">
        <f t="shared" ref="M1145" si="1044">IF(J1145=0,0,(K1145)/J1145)</f>
        <v>131.25</v>
      </c>
      <c r="N1145" s="242">
        <f>IF(J1145=0,0,(K1145-L1145)/J1145)</f>
        <v>127.875</v>
      </c>
      <c r="O1145" s="192">
        <v>409</v>
      </c>
      <c r="P1145" s="285">
        <f t="shared" ref="P1145:R1145" si="1045">P1144</f>
        <v>27</v>
      </c>
      <c r="Q1145" s="285">
        <f t="shared" si="1045"/>
        <v>2</v>
      </c>
      <c r="R1145" s="285">
        <f t="shared" si="1045"/>
        <v>57148</v>
      </c>
      <c r="S1145" s="66"/>
    </row>
    <row r="1146" spans="1:19">
      <c r="A1146" s="284">
        <f t="shared" si="1018"/>
        <v>42996</v>
      </c>
      <c r="B1146" s="285">
        <f t="shared" si="1019"/>
        <v>18</v>
      </c>
      <c r="C1146" s="66" t="s">
        <v>616</v>
      </c>
      <c r="D1146" s="66" t="s">
        <v>616</v>
      </c>
      <c r="E1146" s="66"/>
      <c r="F1146" s="278">
        <v>85</v>
      </c>
      <c r="G1146" s="66" t="s">
        <v>675</v>
      </c>
      <c r="H1146" s="285">
        <f t="shared" si="1029"/>
        <v>41</v>
      </c>
      <c r="I1146" s="65">
        <v>5</v>
      </c>
      <c r="J1146" s="192">
        <v>16</v>
      </c>
      <c r="K1146" s="192">
        <v>2135</v>
      </c>
      <c r="L1146" s="193">
        <v>11</v>
      </c>
      <c r="M1146" s="194">
        <f>IF(J1146=0,0,(K1146)/J1146)</f>
        <v>133.4375</v>
      </c>
      <c r="N1146" s="242">
        <f>IF(J1146=0,0,(K1146-L1146)/J1146)</f>
        <v>132.75</v>
      </c>
      <c r="O1146" s="192">
        <v>322</v>
      </c>
      <c r="P1146" s="285">
        <f t="shared" ref="P1146:R1146" si="1046">P1145</f>
        <v>27</v>
      </c>
      <c r="Q1146" s="285">
        <f t="shared" si="1046"/>
        <v>2</v>
      </c>
      <c r="R1146" s="285">
        <f t="shared" si="1046"/>
        <v>57148</v>
      </c>
      <c r="S1146" s="66"/>
    </row>
    <row r="1147" spans="1:19">
      <c r="A1147" s="284">
        <f t="shared" si="1018"/>
        <v>42996</v>
      </c>
      <c r="B1147" s="285">
        <f t="shared" si="1019"/>
        <v>19</v>
      </c>
      <c r="C1147" s="66" t="s">
        <v>579</v>
      </c>
      <c r="D1147" s="66" t="s">
        <v>397</v>
      </c>
      <c r="E1147" s="66" t="s">
        <v>821</v>
      </c>
      <c r="F1147" s="278">
        <v>83</v>
      </c>
      <c r="G1147" s="66" t="s">
        <v>676</v>
      </c>
      <c r="H1147" s="285">
        <f t="shared" si="1029"/>
        <v>41</v>
      </c>
      <c r="I1147" s="247">
        <v>24</v>
      </c>
      <c r="J1147" s="192">
        <v>16</v>
      </c>
      <c r="K1147" s="248">
        <v>2143</v>
      </c>
      <c r="L1147" s="193">
        <v>12</v>
      </c>
      <c r="M1147" s="250">
        <f>IF(J1147=0,0,(K1147)/J1147)</f>
        <v>133.9375</v>
      </c>
      <c r="N1147" s="251">
        <f t="shared" ref="N1147:N1151" si="1047">IF(J1147=0,0,(K1147-L1147)/J1147)</f>
        <v>133.1875</v>
      </c>
      <c r="O1147" s="192">
        <v>392</v>
      </c>
      <c r="P1147" s="285">
        <f t="shared" ref="P1147:R1147" si="1048">P1146</f>
        <v>27</v>
      </c>
      <c r="Q1147" s="285">
        <f t="shared" si="1048"/>
        <v>2</v>
      </c>
      <c r="R1147" s="285">
        <f t="shared" si="1048"/>
        <v>57148</v>
      </c>
      <c r="S1147" s="66"/>
    </row>
    <row r="1148" spans="1:19">
      <c r="A1148" s="284">
        <f t="shared" si="1018"/>
        <v>42996</v>
      </c>
      <c r="B1148" s="285">
        <f t="shared" si="1019"/>
        <v>20</v>
      </c>
      <c r="C1148" s="360" t="s">
        <v>923</v>
      </c>
      <c r="D1148" s="130"/>
      <c r="E1148" s="130"/>
      <c r="F1148" s="300">
        <v>77</v>
      </c>
      <c r="G1148" s="66" t="s">
        <v>687</v>
      </c>
      <c r="H1148" s="285">
        <f t="shared" si="1029"/>
        <v>41</v>
      </c>
      <c r="I1148" s="247">
        <v>2</v>
      </c>
      <c r="J1148" s="192">
        <v>13</v>
      </c>
      <c r="K1148" s="248">
        <v>1698</v>
      </c>
      <c r="L1148" s="193">
        <v>0</v>
      </c>
      <c r="M1148" s="250">
        <f>IF(J1148=0,0,(K1148)/J1148)</f>
        <v>130.61538461538461</v>
      </c>
      <c r="N1148" s="251">
        <f t="shared" si="1047"/>
        <v>130.61538461538461</v>
      </c>
      <c r="O1148" s="192">
        <v>0</v>
      </c>
      <c r="P1148" s="285">
        <f t="shared" ref="P1148:R1148" si="1049">P1147</f>
        <v>27</v>
      </c>
      <c r="Q1148" s="285">
        <f t="shared" si="1049"/>
        <v>2</v>
      </c>
      <c r="R1148" s="285">
        <f t="shared" si="1049"/>
        <v>57148</v>
      </c>
      <c r="S1148" s="66"/>
    </row>
    <row r="1149" spans="1:19">
      <c r="A1149" s="284">
        <f t="shared" si="1018"/>
        <v>42996</v>
      </c>
      <c r="B1149" s="285">
        <f t="shared" si="1019"/>
        <v>21</v>
      </c>
      <c r="C1149" s="66" t="s">
        <v>931</v>
      </c>
      <c r="D1149" s="66"/>
      <c r="E1149" s="66" t="s">
        <v>545</v>
      </c>
      <c r="F1149" s="300">
        <v>76</v>
      </c>
      <c r="G1149" s="66" t="s">
        <v>679</v>
      </c>
      <c r="H1149" s="285">
        <f t="shared" si="1029"/>
        <v>41</v>
      </c>
      <c r="I1149" s="247">
        <v>2</v>
      </c>
      <c r="J1149" s="192">
        <v>16</v>
      </c>
      <c r="K1149" s="248">
        <v>2112</v>
      </c>
      <c r="L1149" s="193">
        <v>0</v>
      </c>
      <c r="M1149" s="250">
        <f>IF(J1149=0,0,(K1149)/J1149)</f>
        <v>132</v>
      </c>
      <c r="N1149" s="251">
        <f t="shared" si="1047"/>
        <v>132</v>
      </c>
      <c r="O1149" s="192">
        <v>158</v>
      </c>
      <c r="P1149" s="285">
        <f t="shared" ref="P1149:R1149" si="1050">P1148</f>
        <v>27</v>
      </c>
      <c r="Q1149" s="285">
        <f t="shared" si="1050"/>
        <v>2</v>
      </c>
      <c r="R1149" s="285">
        <f t="shared" si="1050"/>
        <v>57148</v>
      </c>
      <c r="S1149" s="66"/>
    </row>
    <row r="1150" spans="1:19">
      <c r="A1150" s="284">
        <f t="shared" si="1018"/>
        <v>42996</v>
      </c>
      <c r="B1150" s="285">
        <f t="shared" si="1019"/>
        <v>22</v>
      </c>
      <c r="C1150" s="66" t="s">
        <v>577</v>
      </c>
      <c r="D1150" s="66" t="s">
        <v>577</v>
      </c>
      <c r="E1150" s="66" t="s">
        <v>545</v>
      </c>
      <c r="F1150" s="278">
        <v>77</v>
      </c>
      <c r="G1150" s="66" t="s">
        <v>676</v>
      </c>
      <c r="H1150" s="285">
        <f t="shared" si="1029"/>
        <v>41</v>
      </c>
      <c r="I1150" s="247">
        <v>13</v>
      </c>
      <c r="J1150" s="192">
        <v>16</v>
      </c>
      <c r="K1150" s="248">
        <v>2144</v>
      </c>
      <c r="L1150" s="193">
        <v>0</v>
      </c>
      <c r="M1150" s="250">
        <f>IF(J1150=0,0,(K1150)/J1150)</f>
        <v>134</v>
      </c>
      <c r="N1150" s="251">
        <f t="shared" si="1047"/>
        <v>134</v>
      </c>
      <c r="O1150" s="192">
        <v>486</v>
      </c>
      <c r="P1150" s="285">
        <f t="shared" ref="P1150:R1150" si="1051">P1149</f>
        <v>27</v>
      </c>
      <c r="Q1150" s="285">
        <f t="shared" si="1051"/>
        <v>2</v>
      </c>
      <c r="R1150" s="285">
        <f t="shared" si="1051"/>
        <v>57148</v>
      </c>
      <c r="S1150" s="66"/>
    </row>
    <row r="1151" spans="1:19">
      <c r="A1151" s="284">
        <f t="shared" si="1018"/>
        <v>42996</v>
      </c>
      <c r="B1151" s="285">
        <f t="shared" si="1019"/>
        <v>23</v>
      </c>
      <c r="C1151" s="66" t="s">
        <v>924</v>
      </c>
      <c r="D1151" s="66" t="s">
        <v>924</v>
      </c>
      <c r="E1151" s="66" t="s">
        <v>545</v>
      </c>
      <c r="F1151" s="101">
        <v>76</v>
      </c>
      <c r="G1151" s="66" t="s">
        <v>693</v>
      </c>
      <c r="H1151" s="285">
        <f t="shared" si="1029"/>
        <v>41</v>
      </c>
      <c r="I1151" s="65">
        <v>4</v>
      </c>
      <c r="J1151" s="192">
        <v>16</v>
      </c>
      <c r="K1151" s="192">
        <v>2160</v>
      </c>
      <c r="L1151" s="193">
        <v>34</v>
      </c>
      <c r="M1151" s="194">
        <f t="shared" ref="M1151" si="1052">IF(J1151=0,0,(K1151)/J1151)</f>
        <v>135</v>
      </c>
      <c r="N1151" s="242">
        <f t="shared" si="1047"/>
        <v>132.875</v>
      </c>
      <c r="O1151" s="192">
        <v>438</v>
      </c>
      <c r="P1151" s="285">
        <f t="shared" ref="P1151:R1151" si="1053">P1150</f>
        <v>27</v>
      </c>
      <c r="Q1151" s="285">
        <f t="shared" si="1053"/>
        <v>2</v>
      </c>
      <c r="R1151" s="285">
        <f t="shared" si="1053"/>
        <v>57148</v>
      </c>
      <c r="S1151" s="66"/>
    </row>
    <row r="1152" spans="1:19">
      <c r="A1152" s="284">
        <f t="shared" si="1018"/>
        <v>42996</v>
      </c>
      <c r="B1152" s="285">
        <f t="shared" si="1019"/>
        <v>24</v>
      </c>
      <c r="C1152" s="66" t="s">
        <v>614</v>
      </c>
      <c r="D1152" s="66" t="s">
        <v>929</v>
      </c>
      <c r="E1152" s="66" t="s">
        <v>545</v>
      </c>
      <c r="F1152" s="101">
        <v>67</v>
      </c>
      <c r="G1152" s="66" t="s">
        <v>670</v>
      </c>
      <c r="H1152" s="285">
        <f t="shared" si="1029"/>
        <v>41</v>
      </c>
      <c r="I1152" s="65">
        <v>38</v>
      </c>
      <c r="J1152" s="192">
        <v>16</v>
      </c>
      <c r="K1152" s="192">
        <v>2160</v>
      </c>
      <c r="L1152" s="193">
        <v>105</v>
      </c>
      <c r="M1152" s="194">
        <f>IF(J1152=0,0,(K1152)/J1152)</f>
        <v>135</v>
      </c>
      <c r="N1152" s="242">
        <f>IF(J1152=0,0,(K1152-L1152)/J1152)</f>
        <v>128.4375</v>
      </c>
      <c r="O1152" s="192">
        <v>219</v>
      </c>
      <c r="P1152" s="285">
        <f t="shared" ref="P1152:R1152" si="1054">P1151</f>
        <v>27</v>
      </c>
      <c r="Q1152" s="285">
        <f t="shared" si="1054"/>
        <v>2</v>
      </c>
      <c r="R1152" s="285">
        <f t="shared" si="1054"/>
        <v>57148</v>
      </c>
      <c r="S1152" s="66"/>
    </row>
    <row r="1153" spans="1:20">
      <c r="A1153" s="284">
        <f t="shared" si="1018"/>
        <v>42996</v>
      </c>
      <c r="B1153" s="285">
        <f t="shared" si="1019"/>
        <v>25</v>
      </c>
      <c r="C1153" s="292" t="s">
        <v>576</v>
      </c>
      <c r="D1153" s="292" t="s">
        <v>917</v>
      </c>
      <c r="E1153" s="292" t="s">
        <v>844</v>
      </c>
      <c r="F1153" s="278">
        <v>59</v>
      </c>
      <c r="G1153" s="293" t="s">
        <v>918</v>
      </c>
      <c r="H1153" s="285">
        <f t="shared" si="1029"/>
        <v>41</v>
      </c>
      <c r="I1153" s="247">
        <v>39</v>
      </c>
      <c r="J1153" s="192">
        <v>16</v>
      </c>
      <c r="K1153" s="248">
        <v>2113</v>
      </c>
      <c r="L1153" s="193">
        <v>34</v>
      </c>
      <c r="M1153" s="250">
        <f t="shared" ref="M1153" si="1055">IF(J1153=0,0,(K1153)/J1153)</f>
        <v>132.0625</v>
      </c>
      <c r="N1153" s="251">
        <f t="shared" ref="N1153:N1155" si="1056">IF(J1153=0,0,(K1153-L1153)/J1153)</f>
        <v>129.9375</v>
      </c>
      <c r="O1153" s="248">
        <v>222</v>
      </c>
      <c r="P1153" s="285">
        <f t="shared" ref="P1153:R1153" si="1057">P1152</f>
        <v>27</v>
      </c>
      <c r="Q1153" s="285">
        <f t="shared" si="1057"/>
        <v>2</v>
      </c>
      <c r="R1153" s="285">
        <f t="shared" si="1057"/>
        <v>57148</v>
      </c>
      <c r="S1153" s="66"/>
    </row>
    <row r="1154" spans="1:20">
      <c r="A1154" s="284">
        <f t="shared" si="1018"/>
        <v>42996</v>
      </c>
      <c r="B1154" s="285">
        <f t="shared" si="1019"/>
        <v>26</v>
      </c>
      <c r="C1154" s="66" t="s">
        <v>882</v>
      </c>
      <c r="D1154" s="66" t="s">
        <v>919</v>
      </c>
      <c r="E1154" s="66" t="s">
        <v>545</v>
      </c>
      <c r="F1154" s="278">
        <v>56</v>
      </c>
      <c r="G1154" s="66" t="s">
        <v>687</v>
      </c>
      <c r="H1154" s="285">
        <f t="shared" si="1029"/>
        <v>41</v>
      </c>
      <c r="I1154" s="65">
        <v>9</v>
      </c>
      <c r="J1154" s="192">
        <v>16</v>
      </c>
      <c r="K1154" s="192">
        <v>2112</v>
      </c>
      <c r="L1154" s="193">
        <v>0</v>
      </c>
      <c r="M1154" s="194">
        <f>IF(J1154=0,0,(K1154)/J1154)</f>
        <v>132</v>
      </c>
      <c r="N1154" s="242">
        <f t="shared" si="1056"/>
        <v>132</v>
      </c>
      <c r="O1154" s="192">
        <v>99</v>
      </c>
      <c r="P1154" s="285">
        <f t="shared" ref="P1154:R1154" si="1058">P1153</f>
        <v>27</v>
      </c>
      <c r="Q1154" s="285">
        <f t="shared" si="1058"/>
        <v>2</v>
      </c>
      <c r="R1154" s="285">
        <f t="shared" si="1058"/>
        <v>57148</v>
      </c>
      <c r="S1154" s="66"/>
    </row>
    <row r="1155" spans="1:20" ht="17.25" thickBot="1">
      <c r="A1155" s="287">
        <f t="shared" si="1018"/>
        <v>42996</v>
      </c>
      <c r="B1155" s="288">
        <f t="shared" si="1019"/>
        <v>27</v>
      </c>
      <c r="C1155" s="75" t="s">
        <v>932</v>
      </c>
      <c r="D1155" s="75" t="s">
        <v>930</v>
      </c>
      <c r="E1155" s="75" t="s">
        <v>545</v>
      </c>
      <c r="F1155" s="102">
        <v>45</v>
      </c>
      <c r="G1155" s="279" t="s">
        <v>675</v>
      </c>
      <c r="H1155" s="288">
        <f t="shared" si="1029"/>
        <v>41</v>
      </c>
      <c r="I1155" s="70">
        <v>8</v>
      </c>
      <c r="J1155" s="198">
        <v>16</v>
      </c>
      <c r="K1155" s="198">
        <v>2138</v>
      </c>
      <c r="L1155" s="199">
        <v>15</v>
      </c>
      <c r="M1155" s="200">
        <f t="shared" ref="M1155:M1161" si="1059">IF(J1155=0,0,(K1155)/J1155)</f>
        <v>133.625</v>
      </c>
      <c r="N1155" s="255">
        <f t="shared" si="1056"/>
        <v>132.6875</v>
      </c>
      <c r="O1155" s="198">
        <v>99</v>
      </c>
      <c r="P1155" s="288">
        <f t="shared" ref="P1155:R1155" si="1060">P1154</f>
        <v>27</v>
      </c>
      <c r="Q1155" s="288">
        <f t="shared" si="1060"/>
        <v>2</v>
      </c>
      <c r="R1155" s="288">
        <f t="shared" si="1060"/>
        <v>57148</v>
      </c>
      <c r="S1155" s="75"/>
    </row>
    <row r="1156" spans="1:20" ht="17.25" thickTop="1">
      <c r="A1156" s="280">
        <f>A1155+7</f>
        <v>43003</v>
      </c>
      <c r="B1156" s="167">
        <v>1</v>
      </c>
      <c r="C1156" s="142" t="s">
        <v>29</v>
      </c>
      <c r="D1156" s="142" t="s">
        <v>548</v>
      </c>
      <c r="E1156" s="142" t="s">
        <v>821</v>
      </c>
      <c r="F1156" s="170">
        <v>131</v>
      </c>
      <c r="G1156" s="142" t="s">
        <v>670</v>
      </c>
      <c r="H1156" s="167">
        <f>H1155+1</f>
        <v>42</v>
      </c>
      <c r="I1156" s="141">
        <v>41</v>
      </c>
      <c r="J1156" s="183">
        <v>16</v>
      </c>
      <c r="K1156" s="183">
        <v>2160</v>
      </c>
      <c r="L1156" s="184">
        <v>36</v>
      </c>
      <c r="M1156" s="185">
        <f t="shared" si="1059"/>
        <v>135</v>
      </c>
      <c r="N1156" s="256">
        <f>IF(J1156=0,0,(K1156-L1156)/J1156)</f>
        <v>132.75</v>
      </c>
      <c r="O1156" s="183">
        <v>382</v>
      </c>
      <c r="P1156" s="167">
        <f>COUNTA(C1156:C1185)</f>
        <v>30</v>
      </c>
      <c r="Q1156" s="167">
        <v>1</v>
      </c>
      <c r="R1156" s="167">
        <f>SUM(K1156:K1185)</f>
        <v>63298</v>
      </c>
      <c r="S1156" s="201">
        <f>SUM(L1156:L1185)</f>
        <v>797</v>
      </c>
      <c r="T1156" s="232"/>
    </row>
    <row r="1157" spans="1:20">
      <c r="A1157" s="280">
        <f t="shared" si="1018"/>
        <v>43003</v>
      </c>
      <c r="B1157" s="167">
        <f t="shared" si="1019"/>
        <v>2</v>
      </c>
      <c r="C1157" s="144" t="s">
        <v>402</v>
      </c>
      <c r="D1157" s="144" t="s">
        <v>551</v>
      </c>
      <c r="E1157" s="142" t="s">
        <v>545</v>
      </c>
      <c r="F1157" s="170">
        <v>116</v>
      </c>
      <c r="G1157" s="149" t="s">
        <v>670</v>
      </c>
      <c r="H1157" s="167">
        <f t="shared" ref="H1157:H1221" si="1061">H1156</f>
        <v>42</v>
      </c>
      <c r="I1157" s="141">
        <v>31</v>
      </c>
      <c r="J1157" s="183">
        <v>16</v>
      </c>
      <c r="K1157" s="183">
        <v>2091</v>
      </c>
      <c r="L1157" s="184">
        <v>14</v>
      </c>
      <c r="M1157" s="185">
        <f t="shared" si="1059"/>
        <v>130.6875</v>
      </c>
      <c r="N1157" s="256">
        <f t="shared" ref="N1157:N1158" si="1062">IF(J1157=0,0,(K1157-L1157)/J1157)</f>
        <v>129.8125</v>
      </c>
      <c r="O1157" s="183">
        <v>288</v>
      </c>
      <c r="P1157" s="167">
        <f t="shared" ref="P1157:R1157" si="1063">P1156</f>
        <v>30</v>
      </c>
      <c r="Q1157" s="167">
        <f t="shared" si="1063"/>
        <v>1</v>
      </c>
      <c r="R1157" s="167">
        <f t="shared" si="1063"/>
        <v>63298</v>
      </c>
      <c r="S1157" s="142" t="s">
        <v>751</v>
      </c>
    </row>
    <row r="1158" spans="1:20">
      <c r="A1158" s="280">
        <f t="shared" si="1018"/>
        <v>43003</v>
      </c>
      <c r="B1158" s="167">
        <f t="shared" si="1019"/>
        <v>3</v>
      </c>
      <c r="C1158" s="144" t="s">
        <v>938</v>
      </c>
      <c r="D1158" s="297"/>
      <c r="E1158" s="297"/>
      <c r="F1158" s="170">
        <v>115</v>
      </c>
      <c r="G1158" s="149" t="s">
        <v>670</v>
      </c>
      <c r="H1158" s="167">
        <f t="shared" si="1061"/>
        <v>42</v>
      </c>
      <c r="I1158" s="141">
        <v>2</v>
      </c>
      <c r="J1158" s="183">
        <v>16</v>
      </c>
      <c r="K1158" s="183">
        <v>2160</v>
      </c>
      <c r="L1158" s="184">
        <v>3</v>
      </c>
      <c r="M1158" s="185">
        <f t="shared" si="1059"/>
        <v>135</v>
      </c>
      <c r="N1158" s="256">
        <f t="shared" si="1062"/>
        <v>134.8125</v>
      </c>
      <c r="O1158" s="183">
        <v>388</v>
      </c>
      <c r="P1158" s="167">
        <f t="shared" ref="P1158:R1158" si="1064">P1157</f>
        <v>30</v>
      </c>
      <c r="Q1158" s="167">
        <f t="shared" si="1064"/>
        <v>1</v>
      </c>
      <c r="R1158" s="167">
        <f t="shared" si="1064"/>
        <v>63298</v>
      </c>
      <c r="S1158" s="185">
        <f>AVERAGE(M1156:M1185)</f>
        <v>132.9673611111111</v>
      </c>
      <c r="T1158" s="232"/>
    </row>
    <row r="1159" spans="1:20">
      <c r="A1159" s="280">
        <f t="shared" si="1018"/>
        <v>43003</v>
      </c>
      <c r="B1159" s="167">
        <f t="shared" si="1019"/>
        <v>4</v>
      </c>
      <c r="C1159" s="144" t="s">
        <v>939</v>
      </c>
      <c r="D1159" s="142" t="s">
        <v>927</v>
      </c>
      <c r="E1159" s="142" t="s">
        <v>545</v>
      </c>
      <c r="F1159" s="168">
        <v>108</v>
      </c>
      <c r="G1159" s="142" t="s">
        <v>670</v>
      </c>
      <c r="H1159" s="167">
        <f t="shared" si="1061"/>
        <v>42</v>
      </c>
      <c r="I1159" s="141">
        <v>14</v>
      </c>
      <c r="J1159" s="183">
        <v>16</v>
      </c>
      <c r="K1159" s="183">
        <v>2147</v>
      </c>
      <c r="L1159" s="184">
        <v>64</v>
      </c>
      <c r="M1159" s="185">
        <f t="shared" si="1059"/>
        <v>134.1875</v>
      </c>
      <c r="N1159" s="256">
        <f>IF(J1159=0,0,(K1159-L1159)/J1159)</f>
        <v>130.1875</v>
      </c>
      <c r="O1159" s="183">
        <v>53</v>
      </c>
      <c r="P1159" s="167">
        <f t="shared" ref="P1159:R1159" si="1065">P1158</f>
        <v>30</v>
      </c>
      <c r="Q1159" s="167">
        <f t="shared" si="1065"/>
        <v>1</v>
      </c>
      <c r="R1159" s="167">
        <f t="shared" si="1065"/>
        <v>63298</v>
      </c>
      <c r="S1159" s="142" t="s">
        <v>912</v>
      </c>
    </row>
    <row r="1160" spans="1:20">
      <c r="A1160" s="280">
        <f t="shared" si="1018"/>
        <v>43003</v>
      </c>
      <c r="B1160" s="167">
        <f t="shared" si="1019"/>
        <v>5</v>
      </c>
      <c r="C1160" s="144" t="s">
        <v>940</v>
      </c>
      <c r="D1160" s="142" t="s">
        <v>853</v>
      </c>
      <c r="E1160" s="142" t="s">
        <v>545</v>
      </c>
      <c r="F1160" s="170">
        <v>109</v>
      </c>
      <c r="G1160" s="142" t="s">
        <v>670</v>
      </c>
      <c r="H1160" s="167">
        <f t="shared" si="1061"/>
        <v>42</v>
      </c>
      <c r="I1160" s="141">
        <v>31</v>
      </c>
      <c r="J1160" s="183">
        <v>16</v>
      </c>
      <c r="K1160" s="183">
        <v>2144</v>
      </c>
      <c r="L1160" s="184">
        <v>32</v>
      </c>
      <c r="M1160" s="185">
        <f t="shared" si="1059"/>
        <v>134</v>
      </c>
      <c r="N1160" s="256">
        <f t="shared" ref="N1160:N1161" si="1066">IF(J1160=0,0,(K1160-L1160)/J1160)</f>
        <v>132</v>
      </c>
      <c r="O1160" s="183">
        <v>109</v>
      </c>
      <c r="P1160" s="167">
        <f t="shared" ref="P1160:R1160" si="1067">P1159</f>
        <v>30</v>
      </c>
      <c r="Q1160" s="167">
        <f t="shared" si="1067"/>
        <v>1</v>
      </c>
      <c r="R1160" s="167">
        <f t="shared" si="1067"/>
        <v>63298</v>
      </c>
      <c r="S1160" s="185">
        <f>AVERAGE(F1156:F1185)</f>
        <v>87.1</v>
      </c>
    </row>
    <row r="1161" spans="1:20">
      <c r="A1161" s="280">
        <f t="shared" si="1018"/>
        <v>43003</v>
      </c>
      <c r="B1161" s="167">
        <f t="shared" si="1019"/>
        <v>6</v>
      </c>
      <c r="C1161" s="144" t="s">
        <v>941</v>
      </c>
      <c r="D1161" s="297"/>
      <c r="E1161" s="297"/>
      <c r="F1161" s="170">
        <v>103</v>
      </c>
      <c r="G1161" s="149" t="s">
        <v>670</v>
      </c>
      <c r="H1161" s="167">
        <f t="shared" si="1061"/>
        <v>42</v>
      </c>
      <c r="I1161" s="141">
        <v>2</v>
      </c>
      <c r="J1161" s="183">
        <v>16</v>
      </c>
      <c r="K1161" s="183">
        <v>2160</v>
      </c>
      <c r="L1161" s="184">
        <v>0</v>
      </c>
      <c r="M1161" s="185">
        <f t="shared" si="1059"/>
        <v>135</v>
      </c>
      <c r="N1161" s="256">
        <f t="shared" si="1066"/>
        <v>135</v>
      </c>
      <c r="O1161" s="183">
        <v>236</v>
      </c>
      <c r="P1161" s="167">
        <f t="shared" ref="P1161:R1161" si="1068">P1160</f>
        <v>30</v>
      </c>
      <c r="Q1161" s="167">
        <f t="shared" si="1068"/>
        <v>1</v>
      </c>
      <c r="R1161" s="167">
        <f t="shared" si="1068"/>
        <v>63298</v>
      </c>
      <c r="S1161" s="142" t="s">
        <v>791</v>
      </c>
    </row>
    <row r="1162" spans="1:20">
      <c r="A1162" s="280">
        <f t="shared" si="1018"/>
        <v>43003</v>
      </c>
      <c r="B1162" s="167">
        <f t="shared" si="1019"/>
        <v>7</v>
      </c>
      <c r="C1162" s="142" t="s">
        <v>612</v>
      </c>
      <c r="D1162" s="142" t="s">
        <v>612</v>
      </c>
      <c r="E1162" s="142"/>
      <c r="F1162" s="170">
        <v>103</v>
      </c>
      <c r="G1162" s="142" t="s">
        <v>670</v>
      </c>
      <c r="H1162" s="167">
        <f t="shared" si="1061"/>
        <v>42</v>
      </c>
      <c r="I1162" s="141">
        <v>7</v>
      </c>
      <c r="J1162" s="183">
        <v>16</v>
      </c>
      <c r="K1162" s="183">
        <v>2144</v>
      </c>
      <c r="L1162" s="184">
        <v>13</v>
      </c>
      <c r="M1162" s="185">
        <f>IF(J1162=0,0,(K1162)/J1162)</f>
        <v>134</v>
      </c>
      <c r="N1162" s="256">
        <f>IF(J1162=0,0,(K1162-L1162)/J1162)</f>
        <v>133.1875</v>
      </c>
      <c r="O1162" s="183">
        <v>237</v>
      </c>
      <c r="P1162" s="167">
        <f t="shared" ref="P1162:R1162" si="1069">P1161</f>
        <v>30</v>
      </c>
      <c r="Q1162" s="167">
        <f t="shared" si="1069"/>
        <v>1</v>
      </c>
      <c r="R1162" s="167">
        <f t="shared" si="1069"/>
        <v>63298</v>
      </c>
      <c r="S1162" s="185">
        <f>S1158*P1156*16</f>
        <v>63824.333333333328</v>
      </c>
    </row>
    <row r="1163" spans="1:20">
      <c r="A1163" s="280">
        <f t="shared" si="1018"/>
        <v>43003</v>
      </c>
      <c r="B1163" s="167">
        <f t="shared" si="1019"/>
        <v>8</v>
      </c>
      <c r="C1163" s="142" t="s">
        <v>588</v>
      </c>
      <c r="D1163" s="142" t="s">
        <v>926</v>
      </c>
      <c r="E1163" s="142" t="s">
        <v>545</v>
      </c>
      <c r="F1163" s="168">
        <v>97</v>
      </c>
      <c r="G1163" s="142" t="s">
        <v>670</v>
      </c>
      <c r="H1163" s="167">
        <f t="shared" si="1061"/>
        <v>42</v>
      </c>
      <c r="I1163" s="141">
        <v>14</v>
      </c>
      <c r="J1163" s="183">
        <v>16</v>
      </c>
      <c r="K1163" s="183">
        <v>2121</v>
      </c>
      <c r="L1163" s="184">
        <v>38</v>
      </c>
      <c r="M1163" s="185">
        <f>IF(J1163=0,0,(K1163)/J1163)</f>
        <v>132.5625</v>
      </c>
      <c r="N1163" s="256">
        <f>IF(J1163=0,0,(K1163-L1163)/J1163)</f>
        <v>130.1875</v>
      </c>
      <c r="O1163" s="183">
        <v>445</v>
      </c>
      <c r="P1163" s="167">
        <f t="shared" ref="P1163:R1163" si="1070">P1162</f>
        <v>30</v>
      </c>
      <c r="Q1163" s="167">
        <f t="shared" si="1070"/>
        <v>1</v>
      </c>
      <c r="R1163" s="167">
        <f t="shared" si="1070"/>
        <v>63298</v>
      </c>
      <c r="S1163" s="142" t="s">
        <v>786</v>
      </c>
    </row>
    <row r="1164" spans="1:20">
      <c r="A1164" s="280">
        <f t="shared" si="1018"/>
        <v>43003</v>
      </c>
      <c r="B1164" s="167">
        <f t="shared" si="1019"/>
        <v>9</v>
      </c>
      <c r="C1164" s="142" t="s">
        <v>606</v>
      </c>
      <c r="D1164" s="142" t="s">
        <v>915</v>
      </c>
      <c r="E1164" s="142" t="s">
        <v>844</v>
      </c>
      <c r="F1164" s="168">
        <v>98</v>
      </c>
      <c r="G1164" s="142" t="s">
        <v>670</v>
      </c>
      <c r="H1164" s="167">
        <f t="shared" si="1061"/>
        <v>42</v>
      </c>
      <c r="I1164" s="141">
        <v>15</v>
      </c>
      <c r="J1164" s="183">
        <v>16</v>
      </c>
      <c r="K1164" s="183">
        <v>2114</v>
      </c>
      <c r="L1164" s="184">
        <v>72</v>
      </c>
      <c r="M1164" s="185">
        <f>IF(J1164=0,0,(K1164)/J1164)</f>
        <v>132.125</v>
      </c>
      <c r="N1164" s="256">
        <f>IF(J1164=0,0,(K1164-L1164)/J1164)</f>
        <v>127.625</v>
      </c>
      <c r="O1164" s="183">
        <v>255</v>
      </c>
      <c r="P1164" s="167">
        <f t="shared" ref="P1164:R1164" si="1071">P1163</f>
        <v>30</v>
      </c>
      <c r="Q1164" s="167">
        <f t="shared" si="1071"/>
        <v>1</v>
      </c>
      <c r="R1164" s="167">
        <f t="shared" si="1071"/>
        <v>63298</v>
      </c>
      <c r="S1164" s="185">
        <f>AVERAGE(I1156:I1185)</f>
        <v>17</v>
      </c>
    </row>
    <row r="1165" spans="1:20">
      <c r="A1165" s="280">
        <f t="shared" si="1018"/>
        <v>43003</v>
      </c>
      <c r="B1165" s="167">
        <f t="shared" si="1019"/>
        <v>10</v>
      </c>
      <c r="C1165" s="142" t="s">
        <v>613</v>
      </c>
      <c r="D1165" s="142" t="s">
        <v>589</v>
      </c>
      <c r="E1165" s="142" t="s">
        <v>861</v>
      </c>
      <c r="F1165" s="170">
        <v>95</v>
      </c>
      <c r="G1165" s="142" t="s">
        <v>670</v>
      </c>
      <c r="H1165" s="167">
        <f t="shared" si="1061"/>
        <v>42</v>
      </c>
      <c r="I1165" s="141">
        <v>14</v>
      </c>
      <c r="J1165" s="183">
        <v>16</v>
      </c>
      <c r="K1165" s="183">
        <v>2152</v>
      </c>
      <c r="L1165" s="184">
        <v>0</v>
      </c>
      <c r="M1165" s="185">
        <f t="shared" ref="M1165:M1167" si="1072">IF(J1165=0,0,(K1165)/J1165)</f>
        <v>134.5</v>
      </c>
      <c r="N1165" s="256">
        <f t="shared" ref="N1165:N1167" si="1073">IF(J1165=0,0,(K1165-L1165)/J1165)</f>
        <v>134.5</v>
      </c>
      <c r="O1165" s="183">
        <v>291</v>
      </c>
      <c r="P1165" s="167">
        <f t="shared" ref="P1165:R1165" si="1074">P1164</f>
        <v>30</v>
      </c>
      <c r="Q1165" s="167">
        <f t="shared" si="1074"/>
        <v>1</v>
      </c>
      <c r="R1165" s="167">
        <f t="shared" si="1074"/>
        <v>63298</v>
      </c>
      <c r="S1165" s="142"/>
    </row>
    <row r="1166" spans="1:20">
      <c r="A1166" s="280">
        <f t="shared" si="1018"/>
        <v>43003</v>
      </c>
      <c r="B1166" s="167">
        <f t="shared" si="1019"/>
        <v>11</v>
      </c>
      <c r="C1166" s="142" t="s">
        <v>597</v>
      </c>
      <c r="D1166" s="142" t="s">
        <v>618</v>
      </c>
      <c r="E1166" s="142" t="s">
        <v>545</v>
      </c>
      <c r="F1166" s="259">
        <v>95</v>
      </c>
      <c r="G1166" s="142" t="s">
        <v>343</v>
      </c>
      <c r="H1166" s="167">
        <f t="shared" si="1061"/>
        <v>42</v>
      </c>
      <c r="I1166" s="141">
        <v>41</v>
      </c>
      <c r="J1166" s="183">
        <v>16</v>
      </c>
      <c r="K1166" s="183">
        <v>2134</v>
      </c>
      <c r="L1166" s="184">
        <v>23</v>
      </c>
      <c r="M1166" s="185">
        <f t="shared" si="1072"/>
        <v>133.375</v>
      </c>
      <c r="N1166" s="256">
        <f t="shared" si="1073"/>
        <v>131.9375</v>
      </c>
      <c r="O1166" s="183">
        <v>123</v>
      </c>
      <c r="P1166" s="167">
        <f t="shared" ref="P1166:R1166" si="1075">P1165</f>
        <v>30</v>
      </c>
      <c r="Q1166" s="167">
        <f t="shared" si="1075"/>
        <v>1</v>
      </c>
      <c r="R1166" s="167">
        <f t="shared" si="1075"/>
        <v>63298</v>
      </c>
      <c r="S1166" s="142"/>
    </row>
    <row r="1167" spans="1:20">
      <c r="A1167" s="280">
        <f t="shared" si="1018"/>
        <v>43003</v>
      </c>
      <c r="B1167" s="167">
        <f t="shared" si="1019"/>
        <v>12</v>
      </c>
      <c r="C1167" s="142" t="s">
        <v>36</v>
      </c>
      <c r="D1167" s="142" t="s">
        <v>916</v>
      </c>
      <c r="E1167" s="142" t="s">
        <v>837</v>
      </c>
      <c r="F1167" s="170">
        <v>95</v>
      </c>
      <c r="G1167" s="142" t="s">
        <v>670</v>
      </c>
      <c r="H1167" s="167">
        <f t="shared" si="1061"/>
        <v>42</v>
      </c>
      <c r="I1167" s="141">
        <v>41</v>
      </c>
      <c r="J1167" s="183">
        <v>16</v>
      </c>
      <c r="K1167" s="183">
        <v>2130</v>
      </c>
      <c r="L1167" s="184">
        <v>159</v>
      </c>
      <c r="M1167" s="185">
        <f t="shared" si="1072"/>
        <v>133.125</v>
      </c>
      <c r="N1167" s="256">
        <f t="shared" si="1073"/>
        <v>123.1875</v>
      </c>
      <c r="O1167" s="183">
        <v>223</v>
      </c>
      <c r="P1167" s="167">
        <f t="shared" ref="P1167:R1167" si="1076">P1166</f>
        <v>30</v>
      </c>
      <c r="Q1167" s="167">
        <f t="shared" si="1076"/>
        <v>1</v>
      </c>
      <c r="R1167" s="167">
        <f t="shared" si="1076"/>
        <v>63298</v>
      </c>
      <c r="S1167" s="142"/>
    </row>
    <row r="1168" spans="1:20">
      <c r="A1168" s="280">
        <f t="shared" si="1018"/>
        <v>43003</v>
      </c>
      <c r="B1168" s="167">
        <f t="shared" si="1019"/>
        <v>13</v>
      </c>
      <c r="C1168" s="142" t="s">
        <v>921</v>
      </c>
      <c r="D1168" s="142" t="s">
        <v>925</v>
      </c>
      <c r="E1168" s="142" t="s">
        <v>545</v>
      </c>
      <c r="F1168" s="168">
        <v>93</v>
      </c>
      <c r="G1168" s="142" t="s">
        <v>670</v>
      </c>
      <c r="H1168" s="167">
        <f t="shared" si="1061"/>
        <v>42</v>
      </c>
      <c r="I1168" s="141">
        <v>17</v>
      </c>
      <c r="J1168" s="183">
        <v>16</v>
      </c>
      <c r="K1168" s="183">
        <v>2101</v>
      </c>
      <c r="L1168" s="184">
        <v>10</v>
      </c>
      <c r="M1168" s="185">
        <f>IF(J1168=0,0,(K1168)/J1168)</f>
        <v>131.3125</v>
      </c>
      <c r="N1168" s="256">
        <f>IF(J1168=0,0,(K1168-L1168)/J1168)</f>
        <v>130.6875</v>
      </c>
      <c r="O1168" s="183">
        <v>40</v>
      </c>
      <c r="P1168" s="167">
        <f t="shared" ref="P1168:R1168" si="1077">P1167</f>
        <v>30</v>
      </c>
      <c r="Q1168" s="167">
        <f t="shared" si="1077"/>
        <v>1</v>
      </c>
      <c r="R1168" s="167">
        <f t="shared" si="1077"/>
        <v>63298</v>
      </c>
      <c r="S1168" s="142"/>
    </row>
    <row r="1169" spans="1:19">
      <c r="A1169" s="280">
        <f t="shared" si="1018"/>
        <v>43003</v>
      </c>
      <c r="B1169" s="167">
        <f t="shared" si="1019"/>
        <v>14</v>
      </c>
      <c r="C1169" s="142" t="s">
        <v>381</v>
      </c>
      <c r="D1169" s="142" t="s">
        <v>928</v>
      </c>
      <c r="E1169" s="142" t="s">
        <v>545</v>
      </c>
      <c r="F1169" s="168">
        <v>89</v>
      </c>
      <c r="G1169" s="142" t="s">
        <v>670</v>
      </c>
      <c r="H1169" s="167">
        <f t="shared" si="1061"/>
        <v>42</v>
      </c>
      <c r="I1169" s="141">
        <v>26</v>
      </c>
      <c r="J1169" s="183">
        <v>16</v>
      </c>
      <c r="K1169" s="183">
        <v>2145</v>
      </c>
      <c r="L1169" s="184">
        <v>18</v>
      </c>
      <c r="M1169" s="185">
        <f>IF(J1169=0,0,(K1169)/J1169)</f>
        <v>134.0625</v>
      </c>
      <c r="N1169" s="256">
        <f>IF(J1169=0,0,(K1169-L1169)/J1169)</f>
        <v>132.9375</v>
      </c>
      <c r="O1169" s="183">
        <v>258</v>
      </c>
      <c r="P1169" s="167">
        <f t="shared" ref="P1169:R1169" si="1078">P1168</f>
        <v>30</v>
      </c>
      <c r="Q1169" s="167">
        <f t="shared" si="1078"/>
        <v>1</v>
      </c>
      <c r="R1169" s="167">
        <f t="shared" si="1078"/>
        <v>63298</v>
      </c>
      <c r="S1169" s="142"/>
    </row>
    <row r="1170" spans="1:19">
      <c r="A1170" s="280">
        <f t="shared" si="1018"/>
        <v>43003</v>
      </c>
      <c r="B1170" s="167">
        <f t="shared" si="1019"/>
        <v>15</v>
      </c>
      <c r="C1170" s="142" t="s">
        <v>628</v>
      </c>
      <c r="D1170" s="142" t="s">
        <v>628</v>
      </c>
      <c r="E1170" s="142"/>
      <c r="F1170" s="168">
        <v>88</v>
      </c>
      <c r="G1170" s="142" t="s">
        <v>343</v>
      </c>
      <c r="H1170" s="167">
        <f t="shared" si="1061"/>
        <v>42</v>
      </c>
      <c r="I1170" s="141">
        <v>5</v>
      </c>
      <c r="J1170" s="183">
        <v>16</v>
      </c>
      <c r="K1170" s="183">
        <v>2156</v>
      </c>
      <c r="L1170" s="184">
        <v>0</v>
      </c>
      <c r="M1170" s="185">
        <f>IF(J1170=0,0,(K1170)/J1170)</f>
        <v>134.75</v>
      </c>
      <c r="N1170" s="256">
        <f>IF(J1170=0,0,(K1170-L1170)/J1170)</f>
        <v>134.75</v>
      </c>
      <c r="O1170" s="183">
        <v>252</v>
      </c>
      <c r="P1170" s="167">
        <f t="shared" ref="P1170:R1170" si="1079">P1169</f>
        <v>30</v>
      </c>
      <c r="Q1170" s="167">
        <f t="shared" si="1079"/>
        <v>1</v>
      </c>
      <c r="R1170" s="167">
        <f t="shared" si="1079"/>
        <v>63298</v>
      </c>
      <c r="S1170" s="142"/>
    </row>
    <row r="1171" spans="1:19">
      <c r="A1171" s="280">
        <f t="shared" si="1018"/>
        <v>43003</v>
      </c>
      <c r="B1171" s="167">
        <f t="shared" si="1019"/>
        <v>16</v>
      </c>
      <c r="C1171" s="364" t="s">
        <v>942</v>
      </c>
      <c r="D1171" s="297" t="s">
        <v>942</v>
      </c>
      <c r="E1171" s="142"/>
      <c r="F1171" s="168">
        <v>88</v>
      </c>
      <c r="G1171" s="142" t="s">
        <v>343</v>
      </c>
      <c r="H1171" s="167">
        <f t="shared" si="1061"/>
        <v>42</v>
      </c>
      <c r="I1171" s="141">
        <v>1</v>
      </c>
      <c r="J1171" s="183">
        <v>15</v>
      </c>
      <c r="K1171" s="183">
        <v>1927</v>
      </c>
      <c r="L1171" s="184">
        <v>8</v>
      </c>
      <c r="M1171" s="185">
        <f>IF(J1171=0,0,(K1171)/J1171)</f>
        <v>128.46666666666667</v>
      </c>
      <c r="N1171" s="256">
        <f>IF(J1171=0,0,(K1171-L1171)/J1171)</f>
        <v>127.93333333333334</v>
      </c>
      <c r="O1171" s="183">
        <v>52</v>
      </c>
      <c r="P1171" s="167">
        <f t="shared" ref="P1171:R1171" si="1080">P1170</f>
        <v>30</v>
      </c>
      <c r="Q1171" s="167">
        <f t="shared" si="1080"/>
        <v>1</v>
      </c>
      <c r="R1171" s="167">
        <f t="shared" si="1080"/>
        <v>63298</v>
      </c>
      <c r="S1171" s="142"/>
    </row>
    <row r="1172" spans="1:19">
      <c r="A1172" s="280">
        <f t="shared" si="1018"/>
        <v>43003</v>
      </c>
      <c r="B1172" s="167">
        <f t="shared" si="1019"/>
        <v>17</v>
      </c>
      <c r="C1172" s="142" t="s">
        <v>922</v>
      </c>
      <c r="D1172" s="142" t="s">
        <v>922</v>
      </c>
      <c r="E1172" s="142"/>
      <c r="F1172" s="168">
        <v>86</v>
      </c>
      <c r="G1172" s="142" t="s">
        <v>914</v>
      </c>
      <c r="H1172" s="167">
        <f t="shared" si="1061"/>
        <v>42</v>
      </c>
      <c r="I1172" s="141">
        <v>8</v>
      </c>
      <c r="J1172" s="183">
        <v>15</v>
      </c>
      <c r="K1172" s="183">
        <v>1982</v>
      </c>
      <c r="L1172" s="184">
        <v>0</v>
      </c>
      <c r="M1172" s="185">
        <f t="shared" ref="M1172:M1173" si="1081">IF(J1172=0,0,(K1172)/J1172)</f>
        <v>132.13333333333333</v>
      </c>
      <c r="N1172" s="256">
        <f t="shared" ref="N1172" si="1082">IF(J1172=0,0,(K1172-L1172)/J1172)</f>
        <v>132.13333333333333</v>
      </c>
      <c r="O1172" s="183">
        <v>115</v>
      </c>
      <c r="P1172" s="167">
        <f t="shared" ref="P1172:R1172" si="1083">P1171</f>
        <v>30</v>
      </c>
      <c r="Q1172" s="167">
        <f t="shared" si="1083"/>
        <v>1</v>
      </c>
      <c r="R1172" s="167">
        <f t="shared" si="1083"/>
        <v>63298</v>
      </c>
      <c r="S1172" s="142"/>
    </row>
    <row r="1173" spans="1:19">
      <c r="A1173" s="280">
        <f t="shared" si="1018"/>
        <v>43003</v>
      </c>
      <c r="B1173" s="167">
        <f t="shared" si="1019"/>
        <v>18</v>
      </c>
      <c r="C1173" s="142" t="s">
        <v>629</v>
      </c>
      <c r="D1173" s="142" t="s">
        <v>629</v>
      </c>
      <c r="E1173" s="142"/>
      <c r="F1173" s="170">
        <v>86</v>
      </c>
      <c r="G1173" s="142" t="s">
        <v>670</v>
      </c>
      <c r="H1173" s="167">
        <f t="shared" si="1061"/>
        <v>42</v>
      </c>
      <c r="I1173" s="141">
        <v>5</v>
      </c>
      <c r="J1173" s="183">
        <v>16</v>
      </c>
      <c r="K1173" s="183">
        <v>2108</v>
      </c>
      <c r="L1173" s="184">
        <v>46</v>
      </c>
      <c r="M1173" s="185">
        <f t="shared" si="1081"/>
        <v>131.75</v>
      </c>
      <c r="N1173" s="256">
        <f>IF(J1173=0,0,(K1173-L1173)/J1173)</f>
        <v>128.875</v>
      </c>
      <c r="O1173" s="183">
        <v>343</v>
      </c>
      <c r="P1173" s="167">
        <f t="shared" ref="P1173:R1173" si="1084">P1172</f>
        <v>30</v>
      </c>
      <c r="Q1173" s="167">
        <f t="shared" si="1084"/>
        <v>1</v>
      </c>
      <c r="R1173" s="167">
        <f t="shared" si="1084"/>
        <v>63298</v>
      </c>
      <c r="S1173" s="142"/>
    </row>
    <row r="1174" spans="1:19">
      <c r="A1174" s="280">
        <f t="shared" si="1018"/>
        <v>43003</v>
      </c>
      <c r="B1174" s="167">
        <f t="shared" si="1019"/>
        <v>19</v>
      </c>
      <c r="C1174" s="373" t="s">
        <v>616</v>
      </c>
      <c r="D1174" s="154" t="s">
        <v>616</v>
      </c>
      <c r="E1174" s="154"/>
      <c r="F1174" s="262">
        <v>85</v>
      </c>
      <c r="G1174" s="142" t="s">
        <v>670</v>
      </c>
      <c r="H1174" s="167">
        <f t="shared" si="1061"/>
        <v>42</v>
      </c>
      <c r="I1174" s="141">
        <v>6</v>
      </c>
      <c r="J1174" s="183">
        <v>16</v>
      </c>
      <c r="K1174" s="183">
        <v>2115</v>
      </c>
      <c r="L1174" s="184">
        <v>29</v>
      </c>
      <c r="M1174" s="185">
        <f>IF(J1174=0,0,(K1174)/J1174)</f>
        <v>132.1875</v>
      </c>
      <c r="N1174" s="256">
        <f>IF(J1174=0,0,(K1174-L1174)/J1174)</f>
        <v>130.375</v>
      </c>
      <c r="O1174" s="183">
        <v>202</v>
      </c>
      <c r="P1174" s="167">
        <f t="shared" ref="P1174:R1174" si="1085">P1173</f>
        <v>30</v>
      </c>
      <c r="Q1174" s="167">
        <f t="shared" si="1085"/>
        <v>1</v>
      </c>
      <c r="R1174" s="167">
        <f t="shared" si="1085"/>
        <v>63298</v>
      </c>
      <c r="S1174" s="142"/>
    </row>
    <row r="1175" spans="1:19">
      <c r="A1175" s="280">
        <f t="shared" si="1018"/>
        <v>43003</v>
      </c>
      <c r="B1175" s="167">
        <f t="shared" si="1019"/>
        <v>20</v>
      </c>
      <c r="C1175" s="142" t="s">
        <v>579</v>
      </c>
      <c r="D1175" s="142" t="s">
        <v>397</v>
      </c>
      <c r="E1175" s="142" t="s">
        <v>821</v>
      </c>
      <c r="F1175" s="262">
        <v>84</v>
      </c>
      <c r="G1175" s="142" t="s">
        <v>670</v>
      </c>
      <c r="H1175" s="167">
        <f t="shared" si="1061"/>
        <v>42</v>
      </c>
      <c r="I1175" s="265">
        <v>25</v>
      </c>
      <c r="J1175" s="183">
        <v>16</v>
      </c>
      <c r="K1175" s="266">
        <v>2153</v>
      </c>
      <c r="L1175" s="184">
        <v>10</v>
      </c>
      <c r="M1175" s="268">
        <f>IF(J1175=0,0,(K1175)/J1175)</f>
        <v>134.5625</v>
      </c>
      <c r="N1175" s="269">
        <f t="shared" ref="N1175:N1180" si="1086">IF(J1175=0,0,(K1175-L1175)/J1175)</f>
        <v>133.9375</v>
      </c>
      <c r="O1175" s="183">
        <v>393</v>
      </c>
      <c r="P1175" s="167">
        <f t="shared" ref="P1175:R1175" si="1087">P1174</f>
        <v>30</v>
      </c>
      <c r="Q1175" s="167">
        <f t="shared" si="1087"/>
        <v>1</v>
      </c>
      <c r="R1175" s="167">
        <f t="shared" si="1087"/>
        <v>63298</v>
      </c>
      <c r="S1175" s="142"/>
    </row>
    <row r="1176" spans="1:19">
      <c r="A1176" s="280">
        <f t="shared" si="1018"/>
        <v>43003</v>
      </c>
      <c r="B1176" s="167">
        <f t="shared" si="1019"/>
        <v>21</v>
      </c>
      <c r="C1176" s="365" t="s">
        <v>41</v>
      </c>
      <c r="D1176" s="365" t="s">
        <v>41</v>
      </c>
      <c r="E1176" s="366" t="s">
        <v>545</v>
      </c>
      <c r="F1176" s="262">
        <v>81</v>
      </c>
      <c r="G1176" s="149" t="s">
        <v>343</v>
      </c>
      <c r="H1176" s="167">
        <f t="shared" si="1061"/>
        <v>42</v>
      </c>
      <c r="I1176" s="141">
        <v>38</v>
      </c>
      <c r="J1176" s="183">
        <v>15</v>
      </c>
      <c r="K1176" s="183">
        <v>1963</v>
      </c>
      <c r="L1176" s="184">
        <v>51</v>
      </c>
      <c r="M1176" s="185">
        <f t="shared" ref="M1176" si="1088">IF(J1176=0,0,(K1176)/J1176)</f>
        <v>130.86666666666667</v>
      </c>
      <c r="N1176" s="256">
        <f t="shared" si="1086"/>
        <v>127.46666666666667</v>
      </c>
      <c r="O1176" s="183">
        <v>37</v>
      </c>
      <c r="P1176" s="167">
        <f t="shared" ref="P1176:R1176" si="1089">P1175</f>
        <v>30</v>
      </c>
      <c r="Q1176" s="167">
        <f t="shared" si="1089"/>
        <v>1</v>
      </c>
      <c r="R1176" s="167">
        <f t="shared" si="1089"/>
        <v>63298</v>
      </c>
      <c r="S1176" s="142"/>
    </row>
    <row r="1177" spans="1:19">
      <c r="A1177" s="280">
        <f t="shared" si="1018"/>
        <v>43003</v>
      </c>
      <c r="B1177" s="167">
        <f t="shared" si="1019"/>
        <v>22</v>
      </c>
      <c r="C1177" s="142" t="s">
        <v>931</v>
      </c>
      <c r="D1177" s="142"/>
      <c r="E1177" s="142" t="s">
        <v>545</v>
      </c>
      <c r="F1177" s="362">
        <v>77</v>
      </c>
      <c r="G1177" s="142" t="s">
        <v>343</v>
      </c>
      <c r="H1177" s="167">
        <f t="shared" si="1061"/>
        <v>42</v>
      </c>
      <c r="I1177" s="265">
        <v>3</v>
      </c>
      <c r="J1177" s="183">
        <v>16</v>
      </c>
      <c r="K1177" s="266">
        <v>2112</v>
      </c>
      <c r="L1177" s="184">
        <v>0</v>
      </c>
      <c r="M1177" s="268">
        <f>IF(J1177=0,0,(K1177)/J1177)</f>
        <v>132</v>
      </c>
      <c r="N1177" s="269">
        <f t="shared" si="1086"/>
        <v>132</v>
      </c>
      <c r="O1177" s="183">
        <v>185</v>
      </c>
      <c r="P1177" s="167">
        <f t="shared" ref="P1177:R1177" si="1090">P1176</f>
        <v>30</v>
      </c>
      <c r="Q1177" s="167">
        <f t="shared" si="1090"/>
        <v>1</v>
      </c>
      <c r="R1177" s="167">
        <f t="shared" si="1090"/>
        <v>63298</v>
      </c>
      <c r="S1177" s="142"/>
    </row>
    <row r="1178" spans="1:19">
      <c r="A1178" s="280">
        <f t="shared" si="1018"/>
        <v>43003</v>
      </c>
      <c r="B1178" s="167">
        <f t="shared" si="1019"/>
        <v>23</v>
      </c>
      <c r="C1178" s="142" t="s">
        <v>577</v>
      </c>
      <c r="D1178" s="142" t="s">
        <v>577</v>
      </c>
      <c r="E1178" s="142" t="s">
        <v>545</v>
      </c>
      <c r="F1178" s="262">
        <v>78</v>
      </c>
      <c r="G1178" s="142" t="s">
        <v>670</v>
      </c>
      <c r="H1178" s="167">
        <f t="shared" si="1061"/>
        <v>42</v>
      </c>
      <c r="I1178" s="265">
        <v>14</v>
      </c>
      <c r="J1178" s="183">
        <v>16</v>
      </c>
      <c r="K1178" s="266">
        <v>2143</v>
      </c>
      <c r="L1178" s="184">
        <v>0</v>
      </c>
      <c r="M1178" s="268">
        <f>IF(J1178=0,0,(K1178)/J1178)</f>
        <v>133.9375</v>
      </c>
      <c r="N1178" s="269">
        <f t="shared" si="1086"/>
        <v>133.9375</v>
      </c>
      <c r="O1178" s="183">
        <v>724</v>
      </c>
      <c r="P1178" s="167">
        <f t="shared" ref="P1178:R1178" si="1091">P1177</f>
        <v>30</v>
      </c>
      <c r="Q1178" s="167">
        <f t="shared" si="1091"/>
        <v>1</v>
      </c>
      <c r="R1178" s="167">
        <f t="shared" si="1091"/>
        <v>63298</v>
      </c>
      <c r="S1178" s="142"/>
    </row>
    <row r="1179" spans="1:19">
      <c r="A1179" s="280">
        <f t="shared" si="1018"/>
        <v>43003</v>
      </c>
      <c r="B1179" s="167">
        <f t="shared" si="1019"/>
        <v>24</v>
      </c>
      <c r="C1179" s="364" t="s">
        <v>943</v>
      </c>
      <c r="D1179" s="364" t="s">
        <v>943</v>
      </c>
      <c r="E1179" s="142"/>
      <c r="F1179" s="168">
        <v>78</v>
      </c>
      <c r="G1179" s="142" t="s">
        <v>343</v>
      </c>
      <c r="H1179" s="167">
        <f t="shared" si="1061"/>
        <v>42</v>
      </c>
      <c r="I1179" s="141">
        <v>1</v>
      </c>
      <c r="J1179" s="183">
        <v>16</v>
      </c>
      <c r="K1179" s="183">
        <v>2102</v>
      </c>
      <c r="L1179" s="184">
        <v>8</v>
      </c>
      <c r="M1179" s="185">
        <f>IF(J1179=0,0,(K1179)/J1179)</f>
        <v>131.375</v>
      </c>
      <c r="N1179" s="256">
        <f>IF(J1179=0,0,(K1179-L1179)/J1179)</f>
        <v>130.875</v>
      </c>
      <c r="O1179" s="183">
        <v>237</v>
      </c>
      <c r="P1179" s="167">
        <f t="shared" ref="P1179:R1179" si="1092">P1178</f>
        <v>30</v>
      </c>
      <c r="Q1179" s="167">
        <f t="shared" si="1092"/>
        <v>1</v>
      </c>
      <c r="R1179" s="167">
        <f t="shared" si="1092"/>
        <v>63298</v>
      </c>
      <c r="S1179" s="142"/>
    </row>
    <row r="1180" spans="1:19">
      <c r="A1180" s="280">
        <f t="shared" si="1018"/>
        <v>43003</v>
      </c>
      <c r="B1180" s="167">
        <f t="shared" si="1019"/>
        <v>25</v>
      </c>
      <c r="C1180" s="142" t="s">
        <v>924</v>
      </c>
      <c r="D1180" s="142" t="s">
        <v>924</v>
      </c>
      <c r="E1180" s="142" t="s">
        <v>545</v>
      </c>
      <c r="F1180" s="168">
        <v>78</v>
      </c>
      <c r="G1180" s="142" t="s">
        <v>670</v>
      </c>
      <c r="H1180" s="167">
        <f t="shared" si="1061"/>
        <v>42</v>
      </c>
      <c r="I1180" s="141">
        <v>5</v>
      </c>
      <c r="J1180" s="183">
        <v>15</v>
      </c>
      <c r="K1180" s="183">
        <v>2023</v>
      </c>
      <c r="L1180" s="184">
        <v>0</v>
      </c>
      <c r="M1180" s="185">
        <f t="shared" ref="M1180" si="1093">IF(J1180=0,0,(K1180)/J1180)</f>
        <v>134.86666666666667</v>
      </c>
      <c r="N1180" s="256">
        <f t="shared" si="1086"/>
        <v>134.86666666666667</v>
      </c>
      <c r="O1180" s="183">
        <v>411</v>
      </c>
      <c r="P1180" s="167">
        <f t="shared" ref="P1180:R1180" si="1094">P1179</f>
        <v>30</v>
      </c>
      <c r="Q1180" s="167">
        <f t="shared" si="1094"/>
        <v>1</v>
      </c>
      <c r="R1180" s="167">
        <f t="shared" si="1094"/>
        <v>63298</v>
      </c>
      <c r="S1180" s="142"/>
    </row>
    <row r="1181" spans="1:19">
      <c r="A1181" s="280">
        <f t="shared" si="1018"/>
        <v>43003</v>
      </c>
      <c r="B1181" s="167">
        <f t="shared" si="1019"/>
        <v>26</v>
      </c>
      <c r="C1181" s="142" t="s">
        <v>614</v>
      </c>
      <c r="D1181" s="142" t="s">
        <v>929</v>
      </c>
      <c r="E1181" s="142" t="s">
        <v>545</v>
      </c>
      <c r="F1181" s="168">
        <v>67</v>
      </c>
      <c r="G1181" s="142" t="s">
        <v>670</v>
      </c>
      <c r="H1181" s="167">
        <f t="shared" si="1061"/>
        <v>42</v>
      </c>
      <c r="I1181" s="141">
        <v>39</v>
      </c>
      <c r="J1181" s="183">
        <v>16</v>
      </c>
      <c r="K1181" s="183">
        <v>2160</v>
      </c>
      <c r="L1181" s="184">
        <v>75</v>
      </c>
      <c r="M1181" s="185">
        <f>IF(J1181=0,0,(K1181)/J1181)</f>
        <v>135</v>
      </c>
      <c r="N1181" s="256">
        <f>IF(J1181=0,0,(K1181-L1181)/J1181)</f>
        <v>130.3125</v>
      </c>
      <c r="O1181" s="183">
        <v>279</v>
      </c>
      <c r="P1181" s="167">
        <f t="shared" ref="P1181:R1181" si="1095">P1180</f>
        <v>30</v>
      </c>
      <c r="Q1181" s="167">
        <f t="shared" si="1095"/>
        <v>1</v>
      </c>
      <c r="R1181" s="167">
        <f t="shared" si="1095"/>
        <v>63298</v>
      </c>
      <c r="S1181" s="142"/>
    </row>
    <row r="1182" spans="1:19">
      <c r="A1182" s="280">
        <f t="shared" si="1018"/>
        <v>43003</v>
      </c>
      <c r="B1182" s="167">
        <f t="shared" si="1019"/>
        <v>27</v>
      </c>
      <c r="C1182" s="298" t="s">
        <v>576</v>
      </c>
      <c r="D1182" s="298" t="s">
        <v>917</v>
      </c>
      <c r="E1182" s="298" t="s">
        <v>844</v>
      </c>
      <c r="F1182" s="262">
        <v>60</v>
      </c>
      <c r="G1182" s="299" t="s">
        <v>918</v>
      </c>
      <c r="H1182" s="167">
        <f t="shared" si="1061"/>
        <v>42</v>
      </c>
      <c r="I1182" s="265">
        <v>40</v>
      </c>
      <c r="J1182" s="183">
        <v>16</v>
      </c>
      <c r="K1182" s="266">
        <v>2126</v>
      </c>
      <c r="L1182" s="184">
        <v>65</v>
      </c>
      <c r="M1182" s="268">
        <f t="shared" ref="M1182" si="1096">IF(J1182=0,0,(K1182)/J1182)</f>
        <v>132.875</v>
      </c>
      <c r="N1182" s="269">
        <f t="shared" ref="N1182:N1185" si="1097">IF(J1182=0,0,(K1182-L1182)/J1182)</f>
        <v>128.8125</v>
      </c>
      <c r="O1182" s="266">
        <v>211</v>
      </c>
      <c r="P1182" s="167">
        <f t="shared" ref="P1182:R1182" si="1098">P1181</f>
        <v>30</v>
      </c>
      <c r="Q1182" s="167">
        <f t="shared" si="1098"/>
        <v>1</v>
      </c>
      <c r="R1182" s="167">
        <f t="shared" si="1098"/>
        <v>63298</v>
      </c>
      <c r="S1182" s="142"/>
    </row>
    <row r="1183" spans="1:19">
      <c r="A1183" s="280">
        <f t="shared" si="1018"/>
        <v>43003</v>
      </c>
      <c r="B1183" s="167">
        <f t="shared" si="1019"/>
        <v>28</v>
      </c>
      <c r="C1183" s="142" t="s">
        <v>882</v>
      </c>
      <c r="D1183" s="142" t="s">
        <v>919</v>
      </c>
      <c r="E1183" s="142" t="s">
        <v>545</v>
      </c>
      <c r="F1183" s="262">
        <v>57</v>
      </c>
      <c r="G1183" s="142" t="s">
        <v>535</v>
      </c>
      <c r="H1183" s="167">
        <f t="shared" si="1061"/>
        <v>42</v>
      </c>
      <c r="I1183" s="141">
        <v>10</v>
      </c>
      <c r="J1183" s="183">
        <v>16</v>
      </c>
      <c r="K1183" s="183">
        <v>2109</v>
      </c>
      <c r="L1183" s="184">
        <v>0</v>
      </c>
      <c r="M1183" s="185">
        <f>IF(J1183=0,0,(K1183)/J1183)</f>
        <v>131.8125</v>
      </c>
      <c r="N1183" s="256">
        <f t="shared" si="1097"/>
        <v>131.8125</v>
      </c>
      <c r="O1183" s="183">
        <v>59</v>
      </c>
      <c r="P1183" s="167">
        <f t="shared" ref="P1183:R1183" si="1099">P1182</f>
        <v>30</v>
      </c>
      <c r="Q1183" s="167">
        <f t="shared" si="1099"/>
        <v>1</v>
      </c>
      <c r="R1183" s="167">
        <f t="shared" si="1099"/>
        <v>63298</v>
      </c>
      <c r="S1183" s="142"/>
    </row>
    <row r="1184" spans="1:19" s="367" customFormat="1">
      <c r="A1184" s="280">
        <f t="shared" si="1018"/>
        <v>43003</v>
      </c>
      <c r="B1184" s="167">
        <f t="shared" si="1019"/>
        <v>29</v>
      </c>
      <c r="C1184" s="298" t="s">
        <v>932</v>
      </c>
      <c r="D1184" s="298" t="s">
        <v>930</v>
      </c>
      <c r="E1184" s="298" t="s">
        <v>545</v>
      </c>
      <c r="F1184" s="362">
        <v>47</v>
      </c>
      <c r="G1184" s="299" t="s">
        <v>343</v>
      </c>
      <c r="H1184" s="167">
        <f t="shared" si="1061"/>
        <v>42</v>
      </c>
      <c r="I1184" s="265">
        <v>9</v>
      </c>
      <c r="J1184" s="266">
        <v>16</v>
      </c>
      <c r="K1184" s="266">
        <v>2127</v>
      </c>
      <c r="L1184" s="267">
        <v>23</v>
      </c>
      <c r="M1184" s="268">
        <f t="shared" ref="M1184" si="1100">IF(J1184=0,0,(K1184)/J1184)</f>
        <v>132.9375</v>
      </c>
      <c r="N1184" s="269">
        <f t="shared" ref="N1184" si="1101">IF(J1184=0,0,(K1184-L1184)/J1184)</f>
        <v>131.5</v>
      </c>
      <c r="O1184" s="266">
        <v>95</v>
      </c>
      <c r="P1184" s="167">
        <f t="shared" ref="P1184:R1184" si="1102">P1183</f>
        <v>30</v>
      </c>
      <c r="Q1184" s="167">
        <f t="shared" si="1102"/>
        <v>1</v>
      </c>
      <c r="R1184" s="167">
        <f t="shared" si="1102"/>
        <v>63298</v>
      </c>
      <c r="S1184" s="298"/>
    </row>
    <row r="1185" spans="1:20" ht="17.25" thickBot="1">
      <c r="A1185" s="283">
        <f t="shared" si="1018"/>
        <v>43003</v>
      </c>
      <c r="B1185" s="171">
        <f t="shared" si="1019"/>
        <v>30</v>
      </c>
      <c r="C1185" s="368" t="s">
        <v>944</v>
      </c>
      <c r="D1185" s="368" t="s">
        <v>944</v>
      </c>
      <c r="E1185" s="162" t="s">
        <v>545</v>
      </c>
      <c r="F1185" s="363">
        <v>26</v>
      </c>
      <c r="G1185" s="274" t="s">
        <v>343</v>
      </c>
      <c r="H1185" s="171">
        <f t="shared" si="1061"/>
        <v>42</v>
      </c>
      <c r="I1185" s="157">
        <v>5</v>
      </c>
      <c r="J1185" s="189">
        <v>16</v>
      </c>
      <c r="K1185" s="189">
        <v>2089</v>
      </c>
      <c r="L1185" s="190">
        <v>0</v>
      </c>
      <c r="M1185" s="191">
        <f t="shared" ref="M1185:M1191" si="1103">IF(J1185=0,0,(K1185)/J1185)</f>
        <v>130.5625</v>
      </c>
      <c r="N1185" s="275">
        <f t="shared" si="1097"/>
        <v>130.5625</v>
      </c>
      <c r="O1185" s="189">
        <v>23</v>
      </c>
      <c r="P1185" s="171">
        <f t="shared" ref="P1185:R1185" si="1104">P1184</f>
        <v>30</v>
      </c>
      <c r="Q1185" s="171">
        <f t="shared" si="1104"/>
        <v>1</v>
      </c>
      <c r="R1185" s="171">
        <f t="shared" si="1104"/>
        <v>63298</v>
      </c>
      <c r="S1185" s="162"/>
    </row>
    <row r="1186" spans="1:20" ht="17.25" thickTop="1">
      <c r="A1186" s="284">
        <f>A1185+7</f>
        <v>43010</v>
      </c>
      <c r="B1186" s="285">
        <v>1</v>
      </c>
      <c r="C1186" s="66" t="s">
        <v>29</v>
      </c>
      <c r="D1186" s="66" t="s">
        <v>548</v>
      </c>
      <c r="E1186" s="66" t="s">
        <v>821</v>
      </c>
      <c r="F1186" s="173">
        <v>131</v>
      </c>
      <c r="G1186" s="66" t="s">
        <v>670</v>
      </c>
      <c r="H1186" s="285">
        <f>H1185+1</f>
        <v>43</v>
      </c>
      <c r="I1186" s="65">
        <v>42</v>
      </c>
      <c r="J1186" s="192">
        <v>16</v>
      </c>
      <c r="K1186" s="192">
        <v>2160</v>
      </c>
      <c r="L1186" s="193">
        <v>5</v>
      </c>
      <c r="M1186" s="194">
        <f t="shared" si="1103"/>
        <v>135</v>
      </c>
      <c r="N1186" s="242">
        <f>IF(J1186=0,0,(K1186-L1186)/J1186)</f>
        <v>134.6875</v>
      </c>
      <c r="O1186" s="192"/>
      <c r="P1186" s="285">
        <f>COUNTA(C1186:C1214)</f>
        <v>29</v>
      </c>
      <c r="Q1186" s="285">
        <v>1</v>
      </c>
      <c r="R1186" s="285">
        <f>SUM(K1186:K1214)</f>
        <v>61189</v>
      </c>
      <c r="S1186" s="208">
        <f>SUM(L1186:L1214)</f>
        <v>787</v>
      </c>
      <c r="T1186" s="232"/>
    </row>
    <row r="1187" spans="1:20">
      <c r="A1187" s="284">
        <f t="shared" si="1018"/>
        <v>43010</v>
      </c>
      <c r="B1187" s="285">
        <f t="shared" si="1019"/>
        <v>2</v>
      </c>
      <c r="C1187" s="125" t="s">
        <v>402</v>
      </c>
      <c r="D1187" s="125" t="s">
        <v>551</v>
      </c>
      <c r="E1187" s="66" t="s">
        <v>545</v>
      </c>
      <c r="F1187" s="173">
        <v>117</v>
      </c>
      <c r="G1187" s="109" t="s">
        <v>670</v>
      </c>
      <c r="H1187" s="285">
        <f t="shared" si="1061"/>
        <v>43</v>
      </c>
      <c r="I1187" s="65">
        <v>32</v>
      </c>
      <c r="J1187" s="192">
        <v>16</v>
      </c>
      <c r="K1187" s="192">
        <v>2140</v>
      </c>
      <c r="L1187" s="193">
        <v>18</v>
      </c>
      <c r="M1187" s="194">
        <f t="shared" si="1103"/>
        <v>133.75</v>
      </c>
      <c r="N1187" s="242">
        <f t="shared" ref="N1187:N1188" si="1105">IF(J1187=0,0,(K1187-L1187)/J1187)</f>
        <v>132.625</v>
      </c>
      <c r="O1187" s="192"/>
      <c r="P1187" s="285">
        <f t="shared" ref="P1187:R1187" si="1106">P1186</f>
        <v>29</v>
      </c>
      <c r="Q1187" s="285">
        <f t="shared" si="1106"/>
        <v>1</v>
      </c>
      <c r="R1187" s="285">
        <f t="shared" si="1106"/>
        <v>61189</v>
      </c>
      <c r="S1187" s="66" t="s">
        <v>751</v>
      </c>
    </row>
    <row r="1188" spans="1:20">
      <c r="A1188" s="284">
        <f t="shared" si="1018"/>
        <v>43010</v>
      </c>
      <c r="B1188" s="285">
        <f t="shared" si="1019"/>
        <v>3</v>
      </c>
      <c r="C1188" s="125" t="s">
        <v>938</v>
      </c>
      <c r="D1188" s="97"/>
      <c r="E1188" s="97"/>
      <c r="F1188" s="173">
        <v>115</v>
      </c>
      <c r="G1188" s="109" t="s">
        <v>670</v>
      </c>
      <c r="H1188" s="285">
        <f t="shared" si="1061"/>
        <v>43</v>
      </c>
      <c r="I1188" s="65">
        <v>3</v>
      </c>
      <c r="J1188" s="192">
        <v>16</v>
      </c>
      <c r="K1188" s="192">
        <v>2155</v>
      </c>
      <c r="L1188" s="193">
        <v>3</v>
      </c>
      <c r="M1188" s="194">
        <f t="shared" si="1103"/>
        <v>134.6875</v>
      </c>
      <c r="N1188" s="242">
        <f t="shared" si="1105"/>
        <v>134.5</v>
      </c>
      <c r="O1188" s="192"/>
      <c r="P1188" s="285">
        <f t="shared" ref="P1188:R1188" si="1107">P1187</f>
        <v>29</v>
      </c>
      <c r="Q1188" s="285">
        <f t="shared" si="1107"/>
        <v>1</v>
      </c>
      <c r="R1188" s="285">
        <f t="shared" si="1107"/>
        <v>61189</v>
      </c>
      <c r="S1188" s="194">
        <f>AVERAGE(M1186:M1214)</f>
        <v>133.59439655172415</v>
      </c>
      <c r="T1188" s="232"/>
    </row>
    <row r="1189" spans="1:20">
      <c r="A1189" s="284">
        <f t="shared" si="1018"/>
        <v>43010</v>
      </c>
      <c r="B1189" s="285">
        <f t="shared" si="1019"/>
        <v>4</v>
      </c>
      <c r="C1189" s="125" t="s">
        <v>939</v>
      </c>
      <c r="D1189" s="66" t="s">
        <v>927</v>
      </c>
      <c r="E1189" s="66" t="s">
        <v>545</v>
      </c>
      <c r="F1189" s="101">
        <v>109</v>
      </c>
      <c r="G1189" s="66" t="s">
        <v>670</v>
      </c>
      <c r="H1189" s="285">
        <f t="shared" si="1061"/>
        <v>43</v>
      </c>
      <c r="I1189" s="65">
        <v>15</v>
      </c>
      <c r="J1189" s="192">
        <v>15</v>
      </c>
      <c r="K1189" s="192">
        <v>2007</v>
      </c>
      <c r="L1189" s="193">
        <v>73</v>
      </c>
      <c r="M1189" s="194">
        <f t="shared" si="1103"/>
        <v>133.80000000000001</v>
      </c>
      <c r="N1189" s="242">
        <f>IF(J1189=0,0,(K1189-L1189)/J1189)</f>
        <v>128.93333333333334</v>
      </c>
      <c r="O1189" s="192"/>
      <c r="P1189" s="285">
        <f t="shared" ref="P1189:R1189" si="1108">P1188</f>
        <v>29</v>
      </c>
      <c r="Q1189" s="285">
        <f t="shared" si="1108"/>
        <v>1</v>
      </c>
      <c r="R1189" s="285">
        <f t="shared" si="1108"/>
        <v>61189</v>
      </c>
      <c r="S1189" s="66" t="s">
        <v>912</v>
      </c>
    </row>
    <row r="1190" spans="1:20">
      <c r="A1190" s="284">
        <f t="shared" si="1018"/>
        <v>43010</v>
      </c>
      <c r="B1190" s="285">
        <f t="shared" si="1019"/>
        <v>5</v>
      </c>
      <c r="C1190" s="125" t="s">
        <v>940</v>
      </c>
      <c r="D1190" s="66" t="s">
        <v>853</v>
      </c>
      <c r="E1190" s="66" t="s">
        <v>545</v>
      </c>
      <c r="F1190" s="173">
        <v>110</v>
      </c>
      <c r="G1190" s="66" t="s">
        <v>670</v>
      </c>
      <c r="H1190" s="285">
        <f t="shared" si="1061"/>
        <v>43</v>
      </c>
      <c r="I1190" s="65">
        <v>32</v>
      </c>
      <c r="J1190" s="192">
        <v>16</v>
      </c>
      <c r="K1190" s="192">
        <v>2160</v>
      </c>
      <c r="L1190" s="193">
        <v>19</v>
      </c>
      <c r="M1190" s="194">
        <f t="shared" si="1103"/>
        <v>135</v>
      </c>
      <c r="N1190" s="242">
        <f t="shared" ref="N1190:N1191" si="1109">IF(J1190=0,0,(K1190-L1190)/J1190)</f>
        <v>133.8125</v>
      </c>
      <c r="O1190" s="192"/>
      <c r="P1190" s="285">
        <f t="shared" ref="P1190:R1190" si="1110">P1189</f>
        <v>29</v>
      </c>
      <c r="Q1190" s="285">
        <f t="shared" si="1110"/>
        <v>1</v>
      </c>
      <c r="R1190" s="285">
        <f t="shared" si="1110"/>
        <v>61189</v>
      </c>
      <c r="S1190" s="194">
        <f>AVERAGE(F1186:F1214)</f>
        <v>88.034482758620683</v>
      </c>
    </row>
    <row r="1191" spans="1:20">
      <c r="A1191" s="284">
        <f t="shared" si="1018"/>
        <v>43010</v>
      </c>
      <c r="B1191" s="285">
        <f t="shared" si="1019"/>
        <v>6</v>
      </c>
      <c r="C1191" s="125" t="s">
        <v>941</v>
      </c>
      <c r="D1191" s="97"/>
      <c r="E1191" s="97"/>
      <c r="F1191" s="173">
        <v>103</v>
      </c>
      <c r="G1191" s="109" t="s">
        <v>670</v>
      </c>
      <c r="H1191" s="285">
        <f t="shared" si="1061"/>
        <v>43</v>
      </c>
      <c r="I1191" s="65">
        <v>3</v>
      </c>
      <c r="J1191" s="192">
        <v>16</v>
      </c>
      <c r="K1191" s="192">
        <v>2160</v>
      </c>
      <c r="L1191" s="193">
        <v>0</v>
      </c>
      <c r="M1191" s="194">
        <f t="shared" si="1103"/>
        <v>135</v>
      </c>
      <c r="N1191" s="242">
        <f t="shared" si="1109"/>
        <v>135</v>
      </c>
      <c r="O1191" s="192"/>
      <c r="P1191" s="285">
        <f t="shared" ref="P1191:R1191" si="1111">P1190</f>
        <v>29</v>
      </c>
      <c r="Q1191" s="285">
        <f t="shared" si="1111"/>
        <v>1</v>
      </c>
      <c r="R1191" s="285">
        <f t="shared" si="1111"/>
        <v>61189</v>
      </c>
      <c r="S1191" s="66" t="s">
        <v>791</v>
      </c>
    </row>
    <row r="1192" spans="1:20">
      <c r="A1192" s="284">
        <f t="shared" si="1018"/>
        <v>43010</v>
      </c>
      <c r="B1192" s="285">
        <f t="shared" si="1019"/>
        <v>7</v>
      </c>
      <c r="C1192" s="66" t="s">
        <v>612</v>
      </c>
      <c r="D1192" s="66" t="s">
        <v>612</v>
      </c>
      <c r="E1192" s="66"/>
      <c r="F1192" s="173">
        <v>103</v>
      </c>
      <c r="G1192" s="66" t="s">
        <v>670</v>
      </c>
      <c r="H1192" s="285">
        <f t="shared" si="1061"/>
        <v>43</v>
      </c>
      <c r="I1192" s="65">
        <v>8</v>
      </c>
      <c r="J1192" s="192">
        <v>16</v>
      </c>
      <c r="K1192" s="192">
        <v>2150</v>
      </c>
      <c r="L1192" s="193">
        <v>10</v>
      </c>
      <c r="M1192" s="194">
        <f>IF(J1192=0,0,(K1192)/J1192)</f>
        <v>134.375</v>
      </c>
      <c r="N1192" s="242">
        <f>IF(J1192=0,0,(K1192-L1192)/J1192)</f>
        <v>133.75</v>
      </c>
      <c r="O1192" s="192"/>
      <c r="P1192" s="285">
        <f t="shared" ref="P1192:R1192" si="1112">P1191</f>
        <v>29</v>
      </c>
      <c r="Q1192" s="285">
        <f t="shared" si="1112"/>
        <v>1</v>
      </c>
      <c r="R1192" s="285">
        <f t="shared" si="1112"/>
        <v>61189</v>
      </c>
      <c r="S1192" s="194">
        <f>S1188*P1186*16</f>
        <v>61987.8</v>
      </c>
    </row>
    <row r="1193" spans="1:20">
      <c r="A1193" s="284">
        <f t="shared" si="1018"/>
        <v>43010</v>
      </c>
      <c r="B1193" s="285">
        <f t="shared" si="1019"/>
        <v>8</v>
      </c>
      <c r="C1193" s="66" t="s">
        <v>588</v>
      </c>
      <c r="D1193" s="66" t="s">
        <v>926</v>
      </c>
      <c r="E1193" s="66" t="s">
        <v>545</v>
      </c>
      <c r="F1193" s="101">
        <v>98</v>
      </c>
      <c r="G1193" s="66" t="s">
        <v>670</v>
      </c>
      <c r="H1193" s="285">
        <f t="shared" si="1061"/>
        <v>43</v>
      </c>
      <c r="I1193" s="65">
        <v>15</v>
      </c>
      <c r="J1193" s="192">
        <v>16</v>
      </c>
      <c r="K1193" s="192">
        <v>2137</v>
      </c>
      <c r="L1193" s="193">
        <v>34</v>
      </c>
      <c r="M1193" s="194">
        <f>IF(J1193=0,0,(K1193)/J1193)</f>
        <v>133.5625</v>
      </c>
      <c r="N1193" s="242">
        <f>IF(J1193=0,0,(K1193-L1193)/J1193)</f>
        <v>131.4375</v>
      </c>
      <c r="O1193" s="192"/>
      <c r="P1193" s="285">
        <f t="shared" ref="P1193:R1193" si="1113">P1192</f>
        <v>29</v>
      </c>
      <c r="Q1193" s="285">
        <f t="shared" si="1113"/>
        <v>1</v>
      </c>
      <c r="R1193" s="285">
        <f t="shared" si="1113"/>
        <v>61189</v>
      </c>
      <c r="S1193" s="66" t="s">
        <v>786</v>
      </c>
    </row>
    <row r="1194" spans="1:20">
      <c r="A1194" s="284">
        <f t="shared" ref="A1194:A1214" si="1114">A1193</f>
        <v>43010</v>
      </c>
      <c r="B1194" s="285">
        <f t="shared" ref="B1194:B1214" si="1115">B1193+1</f>
        <v>9</v>
      </c>
      <c r="C1194" s="66" t="s">
        <v>606</v>
      </c>
      <c r="D1194" s="66" t="s">
        <v>915</v>
      </c>
      <c r="E1194" s="66" t="s">
        <v>844</v>
      </c>
      <c r="F1194" s="101">
        <v>98</v>
      </c>
      <c r="G1194" s="66" t="s">
        <v>670</v>
      </c>
      <c r="H1194" s="285">
        <f t="shared" si="1061"/>
        <v>43</v>
      </c>
      <c r="I1194" s="65">
        <v>16</v>
      </c>
      <c r="J1194" s="192">
        <v>16</v>
      </c>
      <c r="K1194" s="192">
        <v>2110</v>
      </c>
      <c r="L1194" s="193">
        <v>57</v>
      </c>
      <c r="M1194" s="194">
        <f>IF(J1194=0,0,(K1194)/J1194)</f>
        <v>131.875</v>
      </c>
      <c r="N1194" s="242">
        <f>IF(J1194=0,0,(K1194-L1194)/J1194)</f>
        <v>128.3125</v>
      </c>
      <c r="O1194" s="192"/>
      <c r="P1194" s="285">
        <f t="shared" ref="P1194:R1194" si="1116">P1193</f>
        <v>29</v>
      </c>
      <c r="Q1194" s="285">
        <f t="shared" si="1116"/>
        <v>1</v>
      </c>
      <c r="R1194" s="285">
        <f t="shared" si="1116"/>
        <v>61189</v>
      </c>
      <c r="S1194" s="194">
        <f>AVERAGE(I1186:I1214)</f>
        <v>18.379310344827587</v>
      </c>
    </row>
    <row r="1195" spans="1:20">
      <c r="A1195" s="284">
        <f t="shared" si="1114"/>
        <v>43010</v>
      </c>
      <c r="B1195" s="285">
        <f t="shared" si="1115"/>
        <v>10</v>
      </c>
      <c r="C1195" s="66" t="s">
        <v>613</v>
      </c>
      <c r="D1195" s="66" t="s">
        <v>589</v>
      </c>
      <c r="E1195" s="66" t="s">
        <v>861</v>
      </c>
      <c r="F1195" s="173">
        <v>96</v>
      </c>
      <c r="G1195" s="66" t="s">
        <v>670</v>
      </c>
      <c r="H1195" s="285">
        <f t="shared" si="1061"/>
        <v>43</v>
      </c>
      <c r="I1195" s="65">
        <v>15</v>
      </c>
      <c r="J1195" s="192">
        <v>16</v>
      </c>
      <c r="K1195" s="192">
        <v>2156</v>
      </c>
      <c r="L1195" s="193">
        <v>0</v>
      </c>
      <c r="M1195" s="194">
        <f t="shared" ref="M1195:M1197" si="1117">IF(J1195=0,0,(K1195)/J1195)</f>
        <v>134.75</v>
      </c>
      <c r="N1195" s="242">
        <f t="shared" ref="N1195:N1197" si="1118">IF(J1195=0,0,(K1195-L1195)/J1195)</f>
        <v>134.75</v>
      </c>
      <c r="O1195" s="192"/>
      <c r="P1195" s="285">
        <f t="shared" ref="P1195:R1195" si="1119">P1194</f>
        <v>29</v>
      </c>
      <c r="Q1195" s="285">
        <f t="shared" si="1119"/>
        <v>1</v>
      </c>
      <c r="R1195" s="285">
        <f t="shared" si="1119"/>
        <v>61189</v>
      </c>
      <c r="S1195" s="66"/>
    </row>
    <row r="1196" spans="1:20">
      <c r="A1196" s="284">
        <f t="shared" si="1114"/>
        <v>43010</v>
      </c>
      <c r="B1196" s="285">
        <f t="shared" si="1115"/>
        <v>11</v>
      </c>
      <c r="C1196" s="66" t="s">
        <v>597</v>
      </c>
      <c r="D1196" s="66" t="s">
        <v>618</v>
      </c>
      <c r="E1196" s="66" t="s">
        <v>545</v>
      </c>
      <c r="F1196" s="277">
        <v>95</v>
      </c>
      <c r="G1196" s="66" t="s">
        <v>343</v>
      </c>
      <c r="H1196" s="285">
        <f t="shared" si="1061"/>
        <v>43</v>
      </c>
      <c r="I1196" s="65">
        <v>42</v>
      </c>
      <c r="J1196" s="192">
        <v>16</v>
      </c>
      <c r="K1196" s="192">
        <v>2146</v>
      </c>
      <c r="L1196" s="193">
        <v>31</v>
      </c>
      <c r="M1196" s="194">
        <f t="shared" si="1117"/>
        <v>134.125</v>
      </c>
      <c r="N1196" s="242">
        <f t="shared" si="1118"/>
        <v>132.1875</v>
      </c>
      <c r="O1196" s="192"/>
      <c r="P1196" s="285">
        <f t="shared" ref="P1196:R1196" si="1120">P1195</f>
        <v>29</v>
      </c>
      <c r="Q1196" s="285">
        <f t="shared" si="1120"/>
        <v>1</v>
      </c>
      <c r="R1196" s="285">
        <f t="shared" si="1120"/>
        <v>61189</v>
      </c>
      <c r="S1196" s="66"/>
    </row>
    <row r="1197" spans="1:20">
      <c r="A1197" s="284">
        <f t="shared" si="1114"/>
        <v>43010</v>
      </c>
      <c r="B1197" s="285">
        <f t="shared" si="1115"/>
        <v>12</v>
      </c>
      <c r="C1197" s="66" t="s">
        <v>36</v>
      </c>
      <c r="D1197" s="66" t="s">
        <v>916</v>
      </c>
      <c r="E1197" s="66" t="s">
        <v>837</v>
      </c>
      <c r="F1197" s="173">
        <v>95</v>
      </c>
      <c r="G1197" s="66" t="s">
        <v>670</v>
      </c>
      <c r="H1197" s="285">
        <f t="shared" si="1061"/>
        <v>43</v>
      </c>
      <c r="I1197" s="65">
        <v>42</v>
      </c>
      <c r="J1197" s="192">
        <v>16</v>
      </c>
      <c r="K1197" s="192">
        <v>2133</v>
      </c>
      <c r="L1197" s="193">
        <v>184</v>
      </c>
      <c r="M1197" s="194">
        <f t="shared" si="1117"/>
        <v>133.3125</v>
      </c>
      <c r="N1197" s="242">
        <f t="shared" si="1118"/>
        <v>121.8125</v>
      </c>
      <c r="O1197" s="192"/>
      <c r="P1197" s="285">
        <f t="shared" ref="P1197:R1197" si="1121">P1196</f>
        <v>29</v>
      </c>
      <c r="Q1197" s="285">
        <f t="shared" si="1121"/>
        <v>1</v>
      </c>
      <c r="R1197" s="285">
        <f t="shared" si="1121"/>
        <v>61189</v>
      </c>
      <c r="S1197" s="66"/>
    </row>
    <row r="1198" spans="1:20">
      <c r="A1198" s="284">
        <f t="shared" si="1114"/>
        <v>43010</v>
      </c>
      <c r="B1198" s="285">
        <f t="shared" si="1115"/>
        <v>13</v>
      </c>
      <c r="C1198" s="66" t="s">
        <v>921</v>
      </c>
      <c r="D1198" s="66" t="s">
        <v>925</v>
      </c>
      <c r="E1198" s="66" t="s">
        <v>545</v>
      </c>
      <c r="F1198" s="101">
        <v>94</v>
      </c>
      <c r="G1198" s="66" t="s">
        <v>670</v>
      </c>
      <c r="H1198" s="285">
        <f t="shared" si="1061"/>
        <v>43</v>
      </c>
      <c r="I1198" s="65">
        <v>18</v>
      </c>
      <c r="J1198" s="192">
        <v>16</v>
      </c>
      <c r="K1198" s="192">
        <v>2102</v>
      </c>
      <c r="L1198" s="193">
        <v>31</v>
      </c>
      <c r="M1198" s="194">
        <f>IF(J1198=0,0,(K1198)/J1198)</f>
        <v>131.375</v>
      </c>
      <c r="N1198" s="242">
        <f>IF(J1198=0,0,(K1198-L1198)/J1198)</f>
        <v>129.4375</v>
      </c>
      <c r="O1198" s="192"/>
      <c r="P1198" s="285">
        <f t="shared" ref="P1198:R1198" si="1122">P1197</f>
        <v>29</v>
      </c>
      <c r="Q1198" s="285">
        <f t="shared" si="1122"/>
        <v>1</v>
      </c>
      <c r="R1198" s="285">
        <f t="shared" si="1122"/>
        <v>61189</v>
      </c>
      <c r="S1198" s="66"/>
    </row>
    <row r="1199" spans="1:20">
      <c r="A1199" s="284">
        <f t="shared" si="1114"/>
        <v>43010</v>
      </c>
      <c r="B1199" s="285">
        <f t="shared" si="1115"/>
        <v>14</v>
      </c>
      <c r="C1199" s="66" t="s">
        <v>381</v>
      </c>
      <c r="D1199" s="66" t="s">
        <v>928</v>
      </c>
      <c r="E1199" s="66" t="s">
        <v>545</v>
      </c>
      <c r="F1199" s="101">
        <v>89</v>
      </c>
      <c r="G1199" s="66" t="s">
        <v>670</v>
      </c>
      <c r="H1199" s="285">
        <f t="shared" si="1061"/>
        <v>43</v>
      </c>
      <c r="I1199" s="65">
        <v>27</v>
      </c>
      <c r="J1199" s="192">
        <v>16</v>
      </c>
      <c r="K1199" s="192">
        <v>2141</v>
      </c>
      <c r="L1199" s="193">
        <v>7</v>
      </c>
      <c r="M1199" s="194">
        <f>IF(J1199=0,0,(K1199)/J1199)</f>
        <v>133.8125</v>
      </c>
      <c r="N1199" s="242">
        <f>IF(J1199=0,0,(K1199-L1199)/J1199)</f>
        <v>133.375</v>
      </c>
      <c r="O1199" s="192"/>
      <c r="P1199" s="285">
        <f t="shared" ref="P1199:R1199" si="1123">P1198</f>
        <v>29</v>
      </c>
      <c r="Q1199" s="285">
        <f t="shared" si="1123"/>
        <v>1</v>
      </c>
      <c r="R1199" s="285">
        <f t="shared" si="1123"/>
        <v>61189</v>
      </c>
      <c r="S1199" s="66"/>
    </row>
    <row r="1200" spans="1:20">
      <c r="A1200" s="284">
        <f t="shared" si="1114"/>
        <v>43010</v>
      </c>
      <c r="B1200" s="285">
        <f t="shared" si="1115"/>
        <v>15</v>
      </c>
      <c r="C1200" s="66" t="s">
        <v>628</v>
      </c>
      <c r="D1200" s="66" t="s">
        <v>628</v>
      </c>
      <c r="E1200" s="66"/>
      <c r="F1200" s="101">
        <v>89</v>
      </c>
      <c r="G1200" s="66" t="s">
        <v>343</v>
      </c>
      <c r="H1200" s="285">
        <f t="shared" si="1061"/>
        <v>43</v>
      </c>
      <c r="I1200" s="65">
        <v>6</v>
      </c>
      <c r="J1200" s="192">
        <v>15</v>
      </c>
      <c r="K1200" s="192">
        <v>2025</v>
      </c>
      <c r="L1200" s="193">
        <v>24</v>
      </c>
      <c r="M1200" s="194">
        <f>IF(J1200=0,0,(K1200)/J1200)</f>
        <v>135</v>
      </c>
      <c r="N1200" s="242">
        <f>IF(J1200=0,0,(K1200-L1200)/J1200)</f>
        <v>133.4</v>
      </c>
      <c r="O1200" s="192"/>
      <c r="P1200" s="285">
        <f t="shared" ref="P1200:R1200" si="1124">P1199</f>
        <v>29</v>
      </c>
      <c r="Q1200" s="285">
        <f t="shared" si="1124"/>
        <v>1</v>
      </c>
      <c r="R1200" s="285">
        <f t="shared" si="1124"/>
        <v>61189</v>
      </c>
      <c r="S1200" s="66"/>
    </row>
    <row r="1201" spans="1:20">
      <c r="A1201" s="284">
        <f t="shared" si="1114"/>
        <v>43010</v>
      </c>
      <c r="B1201" s="285">
        <f t="shared" si="1115"/>
        <v>16</v>
      </c>
      <c r="C1201" s="66" t="s">
        <v>946</v>
      </c>
      <c r="D1201" s="66" t="s">
        <v>946</v>
      </c>
      <c r="E1201" s="66"/>
      <c r="F1201" s="101">
        <v>88</v>
      </c>
      <c r="G1201" s="66" t="s">
        <v>343</v>
      </c>
      <c r="H1201" s="285">
        <f t="shared" si="1061"/>
        <v>43</v>
      </c>
      <c r="I1201" s="65">
        <v>2</v>
      </c>
      <c r="J1201" s="192">
        <v>16</v>
      </c>
      <c r="K1201" s="192">
        <v>2108</v>
      </c>
      <c r="L1201" s="193">
        <v>2</v>
      </c>
      <c r="M1201" s="194">
        <f>IF(J1201=0,0,(K1201)/J1201)</f>
        <v>131.75</v>
      </c>
      <c r="N1201" s="242">
        <f>IF(J1201=0,0,(K1201-L1201)/J1201)</f>
        <v>131.625</v>
      </c>
      <c r="O1201" s="192"/>
      <c r="P1201" s="285">
        <f t="shared" ref="P1201:R1201" si="1125">P1200</f>
        <v>29</v>
      </c>
      <c r="Q1201" s="285">
        <f t="shared" si="1125"/>
        <v>1</v>
      </c>
      <c r="R1201" s="285">
        <f t="shared" si="1125"/>
        <v>61189</v>
      </c>
      <c r="S1201" s="66"/>
    </row>
    <row r="1202" spans="1:20">
      <c r="A1202" s="284">
        <f t="shared" si="1114"/>
        <v>43010</v>
      </c>
      <c r="B1202" s="285">
        <f t="shared" si="1115"/>
        <v>17</v>
      </c>
      <c r="C1202" s="66" t="s">
        <v>947</v>
      </c>
      <c r="D1202" s="66" t="s">
        <v>947</v>
      </c>
      <c r="E1202" s="66"/>
      <c r="F1202" s="101">
        <v>87</v>
      </c>
      <c r="G1202" s="66" t="s">
        <v>914</v>
      </c>
      <c r="H1202" s="285">
        <f t="shared" si="1061"/>
        <v>43</v>
      </c>
      <c r="I1202" s="65">
        <v>9</v>
      </c>
      <c r="J1202" s="192">
        <v>16</v>
      </c>
      <c r="K1202" s="192">
        <v>2129</v>
      </c>
      <c r="L1202" s="193">
        <v>0</v>
      </c>
      <c r="M1202" s="194">
        <f t="shared" ref="M1202:M1203" si="1126">IF(J1202=0,0,(K1202)/J1202)</f>
        <v>133.0625</v>
      </c>
      <c r="N1202" s="242">
        <f t="shared" ref="N1202" si="1127">IF(J1202=0,0,(K1202-L1202)/J1202)</f>
        <v>133.0625</v>
      </c>
      <c r="O1202" s="192"/>
      <c r="P1202" s="285">
        <f t="shared" ref="P1202:R1202" si="1128">P1201</f>
        <v>29</v>
      </c>
      <c r="Q1202" s="285">
        <f t="shared" si="1128"/>
        <v>1</v>
      </c>
      <c r="R1202" s="285">
        <f t="shared" si="1128"/>
        <v>61189</v>
      </c>
      <c r="S1202" s="66"/>
    </row>
    <row r="1203" spans="1:20">
      <c r="A1203" s="284">
        <f t="shared" si="1114"/>
        <v>43010</v>
      </c>
      <c r="B1203" s="285">
        <f t="shared" si="1115"/>
        <v>18</v>
      </c>
      <c r="C1203" s="66" t="s">
        <v>629</v>
      </c>
      <c r="D1203" s="66" t="s">
        <v>629</v>
      </c>
      <c r="E1203" s="66"/>
      <c r="F1203" s="173">
        <v>88</v>
      </c>
      <c r="G1203" s="66" t="s">
        <v>670</v>
      </c>
      <c r="H1203" s="285">
        <f t="shared" si="1061"/>
        <v>43</v>
      </c>
      <c r="I1203" s="65">
        <v>6</v>
      </c>
      <c r="J1203" s="192">
        <v>16</v>
      </c>
      <c r="K1203" s="192">
        <v>2106</v>
      </c>
      <c r="L1203" s="193">
        <v>15</v>
      </c>
      <c r="M1203" s="194">
        <f t="shared" si="1126"/>
        <v>131.625</v>
      </c>
      <c r="N1203" s="242">
        <f>IF(J1203=0,0,(K1203-L1203)/J1203)</f>
        <v>130.6875</v>
      </c>
      <c r="O1203" s="192"/>
      <c r="P1203" s="285">
        <f t="shared" ref="P1203:R1203" si="1129">P1202</f>
        <v>29</v>
      </c>
      <c r="Q1203" s="285">
        <f t="shared" si="1129"/>
        <v>1</v>
      </c>
      <c r="R1203" s="285">
        <f t="shared" si="1129"/>
        <v>61189</v>
      </c>
      <c r="S1203" s="66"/>
    </row>
    <row r="1204" spans="1:20">
      <c r="A1204" s="284">
        <f t="shared" si="1114"/>
        <v>43010</v>
      </c>
      <c r="B1204" s="285">
        <f t="shared" si="1115"/>
        <v>19</v>
      </c>
      <c r="C1204" s="360" t="s">
        <v>579</v>
      </c>
      <c r="D1204" s="130" t="s">
        <v>397</v>
      </c>
      <c r="E1204" s="130" t="s">
        <v>821</v>
      </c>
      <c r="F1204" s="278">
        <v>84</v>
      </c>
      <c r="G1204" s="66" t="s">
        <v>670</v>
      </c>
      <c r="H1204" s="285">
        <f t="shared" si="1061"/>
        <v>43</v>
      </c>
      <c r="I1204" s="247">
        <v>26</v>
      </c>
      <c r="J1204" s="192">
        <v>16</v>
      </c>
      <c r="K1204" s="248">
        <v>2160</v>
      </c>
      <c r="L1204" s="193">
        <v>12</v>
      </c>
      <c r="M1204" s="250">
        <f>IF(J1204=0,0,(K1204)/J1204)</f>
        <v>135</v>
      </c>
      <c r="N1204" s="251">
        <f t="shared" ref="N1204:N1207" si="1130">IF(J1204=0,0,(K1204-L1204)/J1204)</f>
        <v>134.25</v>
      </c>
      <c r="O1204" s="192"/>
      <c r="P1204" s="285">
        <f t="shared" ref="P1204:R1204" si="1131">P1203</f>
        <v>29</v>
      </c>
      <c r="Q1204" s="285">
        <f t="shared" si="1131"/>
        <v>1</v>
      </c>
      <c r="R1204" s="285">
        <f t="shared" si="1131"/>
        <v>61189</v>
      </c>
      <c r="S1204" s="66"/>
    </row>
    <row r="1205" spans="1:20">
      <c r="A1205" s="284">
        <f t="shared" si="1114"/>
        <v>43010</v>
      </c>
      <c r="B1205" s="285">
        <f t="shared" si="1115"/>
        <v>20</v>
      </c>
      <c r="C1205" s="66" t="s">
        <v>41</v>
      </c>
      <c r="D1205" s="66" t="s">
        <v>41</v>
      </c>
      <c r="E1205" s="66" t="s">
        <v>545</v>
      </c>
      <c r="F1205" s="278">
        <v>82</v>
      </c>
      <c r="G1205" s="109" t="s">
        <v>343</v>
      </c>
      <c r="H1205" s="285">
        <f t="shared" si="1061"/>
        <v>43</v>
      </c>
      <c r="I1205" s="65">
        <v>39</v>
      </c>
      <c r="J1205" s="192">
        <v>15</v>
      </c>
      <c r="K1205" s="192">
        <v>1976</v>
      </c>
      <c r="L1205" s="193">
        <v>52</v>
      </c>
      <c r="M1205" s="194">
        <f t="shared" ref="M1205" si="1132">IF(J1205=0,0,(K1205)/J1205)</f>
        <v>131.73333333333332</v>
      </c>
      <c r="N1205" s="242">
        <f t="shared" si="1130"/>
        <v>128.26666666666668</v>
      </c>
      <c r="O1205" s="192"/>
      <c r="P1205" s="285">
        <f t="shared" ref="P1205:R1205" si="1133">P1204</f>
        <v>29</v>
      </c>
      <c r="Q1205" s="285">
        <f t="shared" si="1133"/>
        <v>1</v>
      </c>
      <c r="R1205" s="285">
        <f t="shared" si="1133"/>
        <v>61189</v>
      </c>
      <c r="S1205" s="66"/>
    </row>
    <row r="1206" spans="1:20">
      <c r="A1206" s="284">
        <f t="shared" si="1114"/>
        <v>43010</v>
      </c>
      <c r="B1206" s="285">
        <f t="shared" si="1115"/>
        <v>21</v>
      </c>
      <c r="C1206" s="66" t="s">
        <v>948</v>
      </c>
      <c r="D1206" s="66"/>
      <c r="E1206" s="66" t="s">
        <v>545</v>
      </c>
      <c r="F1206" s="300">
        <v>77</v>
      </c>
      <c r="G1206" s="66" t="s">
        <v>343</v>
      </c>
      <c r="H1206" s="285">
        <f t="shared" si="1061"/>
        <v>43</v>
      </c>
      <c r="I1206" s="247">
        <v>4</v>
      </c>
      <c r="J1206" s="192">
        <v>16</v>
      </c>
      <c r="K1206" s="248">
        <v>2118</v>
      </c>
      <c r="L1206" s="193">
        <v>0</v>
      </c>
      <c r="M1206" s="250">
        <f>IF(J1206=0,0,(K1206)/J1206)</f>
        <v>132.375</v>
      </c>
      <c r="N1206" s="251">
        <f t="shared" si="1130"/>
        <v>132.375</v>
      </c>
      <c r="O1206" s="192"/>
      <c r="P1206" s="285">
        <f t="shared" ref="P1206:R1206" si="1134">P1205</f>
        <v>29</v>
      </c>
      <c r="Q1206" s="285">
        <f t="shared" si="1134"/>
        <v>1</v>
      </c>
      <c r="R1206" s="285">
        <f t="shared" si="1134"/>
        <v>61189</v>
      </c>
      <c r="S1206" s="66"/>
    </row>
    <row r="1207" spans="1:20">
      <c r="A1207" s="284">
        <f t="shared" si="1114"/>
        <v>43010</v>
      </c>
      <c r="B1207" s="285">
        <f t="shared" si="1115"/>
        <v>22</v>
      </c>
      <c r="C1207" s="66" t="s">
        <v>577</v>
      </c>
      <c r="D1207" s="66" t="s">
        <v>577</v>
      </c>
      <c r="E1207" s="66" t="s">
        <v>545</v>
      </c>
      <c r="F1207" s="278">
        <v>79</v>
      </c>
      <c r="G1207" s="66" t="s">
        <v>670</v>
      </c>
      <c r="H1207" s="285">
        <f t="shared" si="1061"/>
        <v>43</v>
      </c>
      <c r="I1207" s="247">
        <v>15</v>
      </c>
      <c r="J1207" s="192">
        <v>16</v>
      </c>
      <c r="K1207" s="248">
        <v>2139</v>
      </c>
      <c r="L1207" s="193">
        <v>0</v>
      </c>
      <c r="M1207" s="250">
        <f>IF(J1207=0,0,(K1207)/J1207)</f>
        <v>133.6875</v>
      </c>
      <c r="N1207" s="251">
        <f t="shared" si="1130"/>
        <v>133.6875</v>
      </c>
      <c r="O1207" s="192"/>
      <c r="P1207" s="285">
        <f t="shared" ref="P1207:R1207" si="1135">P1206</f>
        <v>29</v>
      </c>
      <c r="Q1207" s="285">
        <f t="shared" si="1135"/>
        <v>1</v>
      </c>
      <c r="R1207" s="285">
        <f t="shared" si="1135"/>
        <v>61189</v>
      </c>
      <c r="S1207" s="66"/>
    </row>
    <row r="1208" spans="1:20">
      <c r="A1208" s="284">
        <f t="shared" si="1114"/>
        <v>43010</v>
      </c>
      <c r="B1208" s="285">
        <f t="shared" si="1115"/>
        <v>23</v>
      </c>
      <c r="C1208" s="66" t="s">
        <v>943</v>
      </c>
      <c r="D1208" s="66" t="s">
        <v>943</v>
      </c>
      <c r="E1208" s="66"/>
      <c r="F1208" s="101">
        <v>79</v>
      </c>
      <c r="G1208" s="66" t="s">
        <v>343</v>
      </c>
      <c r="H1208" s="285">
        <f t="shared" si="1061"/>
        <v>43</v>
      </c>
      <c r="I1208" s="65">
        <v>2</v>
      </c>
      <c r="J1208" s="192">
        <v>15</v>
      </c>
      <c r="K1208" s="192">
        <v>1985</v>
      </c>
      <c r="L1208" s="193">
        <v>36</v>
      </c>
      <c r="M1208" s="194">
        <f>IF(J1208=0,0,(K1208)/J1208)</f>
        <v>132.33333333333334</v>
      </c>
      <c r="N1208" s="242">
        <f>IF(J1208=0,0,(K1208-L1208)/J1208)</f>
        <v>129.93333333333334</v>
      </c>
      <c r="O1208" s="192"/>
      <c r="P1208" s="285">
        <f t="shared" ref="P1208:R1208" si="1136">P1207</f>
        <v>29</v>
      </c>
      <c r="Q1208" s="285">
        <f t="shared" si="1136"/>
        <v>1</v>
      </c>
      <c r="R1208" s="285">
        <f t="shared" si="1136"/>
        <v>61189</v>
      </c>
      <c r="S1208" s="66"/>
    </row>
    <row r="1209" spans="1:20">
      <c r="A1209" s="284">
        <f t="shared" si="1114"/>
        <v>43010</v>
      </c>
      <c r="B1209" s="285">
        <f t="shared" si="1115"/>
        <v>24</v>
      </c>
      <c r="C1209" s="66" t="s">
        <v>924</v>
      </c>
      <c r="D1209" s="66" t="s">
        <v>924</v>
      </c>
      <c r="E1209" s="66" t="s">
        <v>545</v>
      </c>
      <c r="F1209" s="101">
        <v>80</v>
      </c>
      <c r="G1209" s="66" t="s">
        <v>670</v>
      </c>
      <c r="H1209" s="285">
        <f t="shared" si="1061"/>
        <v>43</v>
      </c>
      <c r="I1209" s="65">
        <v>6</v>
      </c>
      <c r="J1209" s="192">
        <v>16</v>
      </c>
      <c r="K1209" s="192">
        <v>2160</v>
      </c>
      <c r="L1209" s="193">
        <v>18</v>
      </c>
      <c r="M1209" s="194">
        <f t="shared" ref="M1209" si="1137">IF(J1209=0,0,(K1209)/J1209)</f>
        <v>135</v>
      </c>
      <c r="N1209" s="242">
        <f t="shared" ref="N1209" si="1138">IF(J1209=0,0,(K1209-L1209)/J1209)</f>
        <v>133.875</v>
      </c>
      <c r="O1209" s="192"/>
      <c r="P1209" s="285">
        <f t="shared" ref="P1209:R1209" si="1139">P1208</f>
        <v>29</v>
      </c>
      <c r="Q1209" s="285">
        <f t="shared" si="1139"/>
        <v>1</v>
      </c>
      <c r="R1209" s="285">
        <f t="shared" si="1139"/>
        <v>61189</v>
      </c>
      <c r="S1209" s="66"/>
    </row>
    <row r="1210" spans="1:20">
      <c r="A1210" s="284">
        <f t="shared" si="1114"/>
        <v>43010</v>
      </c>
      <c r="B1210" s="285">
        <f t="shared" si="1115"/>
        <v>25</v>
      </c>
      <c r="C1210" s="66" t="s">
        <v>614</v>
      </c>
      <c r="D1210" s="66" t="s">
        <v>929</v>
      </c>
      <c r="E1210" s="66" t="s">
        <v>545</v>
      </c>
      <c r="F1210" s="101">
        <v>68</v>
      </c>
      <c r="G1210" s="66" t="s">
        <v>670</v>
      </c>
      <c r="H1210" s="285">
        <f t="shared" si="1061"/>
        <v>43</v>
      </c>
      <c r="I1210" s="65">
        <v>40</v>
      </c>
      <c r="J1210" s="192">
        <v>16</v>
      </c>
      <c r="K1210" s="192">
        <v>2160</v>
      </c>
      <c r="L1210" s="193">
        <v>70</v>
      </c>
      <c r="M1210" s="194">
        <f>IF(J1210=0,0,(K1210)/J1210)</f>
        <v>135</v>
      </c>
      <c r="N1210" s="242">
        <f>IF(J1210=0,0,(K1210-L1210)/J1210)</f>
        <v>130.625</v>
      </c>
      <c r="O1210" s="192"/>
      <c r="P1210" s="285">
        <f t="shared" ref="P1210:R1210" si="1140">P1209</f>
        <v>29</v>
      </c>
      <c r="Q1210" s="285">
        <f t="shared" si="1140"/>
        <v>1</v>
      </c>
      <c r="R1210" s="285">
        <f t="shared" si="1140"/>
        <v>61189</v>
      </c>
      <c r="S1210" s="66"/>
    </row>
    <row r="1211" spans="1:20">
      <c r="A1211" s="284">
        <f t="shared" si="1114"/>
        <v>43010</v>
      </c>
      <c r="B1211" s="285">
        <f t="shared" si="1115"/>
        <v>26</v>
      </c>
      <c r="C1211" s="374" t="s">
        <v>576</v>
      </c>
      <c r="D1211" s="375" t="s">
        <v>917</v>
      </c>
      <c r="E1211" s="375" t="s">
        <v>844</v>
      </c>
      <c r="F1211" s="278">
        <v>61</v>
      </c>
      <c r="G1211" s="293" t="s">
        <v>918</v>
      </c>
      <c r="H1211" s="285">
        <f t="shared" si="1061"/>
        <v>43</v>
      </c>
      <c r="I1211" s="247">
        <v>41</v>
      </c>
      <c r="J1211" s="192">
        <v>16</v>
      </c>
      <c r="K1211" s="248">
        <v>2119</v>
      </c>
      <c r="L1211" s="193">
        <v>67</v>
      </c>
      <c r="M1211" s="250">
        <f t="shared" ref="M1211" si="1141">IF(J1211=0,0,(K1211)/J1211)</f>
        <v>132.4375</v>
      </c>
      <c r="N1211" s="251">
        <f t="shared" ref="N1211:N1214" si="1142">IF(J1211=0,0,(K1211-L1211)/J1211)</f>
        <v>128.25</v>
      </c>
      <c r="O1211" s="248"/>
      <c r="P1211" s="285">
        <f t="shared" ref="P1211:R1211" si="1143">P1210</f>
        <v>29</v>
      </c>
      <c r="Q1211" s="285">
        <f t="shared" si="1143"/>
        <v>1</v>
      </c>
      <c r="R1211" s="285">
        <f t="shared" si="1143"/>
        <v>61189</v>
      </c>
      <c r="S1211" s="66"/>
    </row>
    <row r="1212" spans="1:20">
      <c r="A1212" s="284">
        <f t="shared" si="1114"/>
        <v>43010</v>
      </c>
      <c r="B1212" s="285">
        <f t="shared" si="1115"/>
        <v>27</v>
      </c>
      <c r="C1212" s="66" t="s">
        <v>882</v>
      </c>
      <c r="D1212" s="66" t="s">
        <v>919</v>
      </c>
      <c r="E1212" s="66" t="s">
        <v>545</v>
      </c>
      <c r="F1212" s="278">
        <v>57</v>
      </c>
      <c r="G1212" s="66" t="s">
        <v>535</v>
      </c>
      <c r="H1212" s="285">
        <f t="shared" si="1061"/>
        <v>43</v>
      </c>
      <c r="I1212" s="65">
        <v>11</v>
      </c>
      <c r="J1212" s="192">
        <v>15</v>
      </c>
      <c r="K1212" s="192">
        <v>1999</v>
      </c>
      <c r="L1212" s="193">
        <v>0</v>
      </c>
      <c r="M1212" s="194">
        <f>IF(J1212=0,0,(K1212)/J1212)</f>
        <v>133.26666666666668</v>
      </c>
      <c r="N1212" s="242">
        <f t="shared" si="1142"/>
        <v>133.26666666666668</v>
      </c>
      <c r="O1212" s="192"/>
      <c r="P1212" s="285">
        <f t="shared" ref="P1212:R1212" si="1144">P1211</f>
        <v>29</v>
      </c>
      <c r="Q1212" s="285">
        <f t="shared" si="1144"/>
        <v>1</v>
      </c>
      <c r="R1212" s="285">
        <f t="shared" si="1144"/>
        <v>61189</v>
      </c>
      <c r="S1212" s="66"/>
    </row>
    <row r="1213" spans="1:20" s="367" customFormat="1">
      <c r="A1213" s="284">
        <f t="shared" si="1114"/>
        <v>43010</v>
      </c>
      <c r="B1213" s="285">
        <f t="shared" si="1115"/>
        <v>28</v>
      </c>
      <c r="C1213" s="292" t="s">
        <v>932</v>
      </c>
      <c r="D1213" s="292" t="s">
        <v>930</v>
      </c>
      <c r="E1213" s="292" t="s">
        <v>545</v>
      </c>
      <c r="F1213" s="300">
        <v>49</v>
      </c>
      <c r="G1213" s="293" t="s">
        <v>343</v>
      </c>
      <c r="H1213" s="285">
        <f t="shared" si="1061"/>
        <v>43</v>
      </c>
      <c r="I1213" s="247">
        <v>10</v>
      </c>
      <c r="J1213" s="248">
        <v>15</v>
      </c>
      <c r="K1213" s="248">
        <v>1990</v>
      </c>
      <c r="L1213" s="249">
        <v>19</v>
      </c>
      <c r="M1213" s="250">
        <f t="shared" ref="M1213:M1221" si="1145">IF(J1213=0,0,(K1213)/J1213)</f>
        <v>132.66666666666666</v>
      </c>
      <c r="N1213" s="251">
        <f t="shared" si="1142"/>
        <v>131.4</v>
      </c>
      <c r="O1213" s="248"/>
      <c r="P1213" s="285">
        <f t="shared" ref="P1213:R1213" si="1146">P1212</f>
        <v>29</v>
      </c>
      <c r="Q1213" s="285">
        <f t="shared" si="1146"/>
        <v>1</v>
      </c>
      <c r="R1213" s="285">
        <f t="shared" si="1146"/>
        <v>61189</v>
      </c>
      <c r="S1213" s="292"/>
    </row>
    <row r="1214" spans="1:20" ht="17.25" thickBot="1">
      <c r="A1214" s="287">
        <f t="shared" si="1114"/>
        <v>43010</v>
      </c>
      <c r="B1214" s="288">
        <f t="shared" si="1115"/>
        <v>29</v>
      </c>
      <c r="C1214" s="372" t="s">
        <v>944</v>
      </c>
      <c r="D1214" s="372" t="s">
        <v>944</v>
      </c>
      <c r="E1214" s="75" t="s">
        <v>545</v>
      </c>
      <c r="F1214" s="102">
        <v>32</v>
      </c>
      <c r="G1214" s="279" t="s">
        <v>343</v>
      </c>
      <c r="H1214" s="288">
        <f t="shared" si="1061"/>
        <v>43</v>
      </c>
      <c r="I1214" s="70">
        <v>6</v>
      </c>
      <c r="J1214" s="198">
        <v>16</v>
      </c>
      <c r="K1214" s="198">
        <v>2158</v>
      </c>
      <c r="L1214" s="199">
        <v>0</v>
      </c>
      <c r="M1214" s="200">
        <f t="shared" si="1145"/>
        <v>134.875</v>
      </c>
      <c r="N1214" s="255">
        <f t="shared" si="1142"/>
        <v>134.875</v>
      </c>
      <c r="O1214" s="198"/>
      <c r="P1214" s="288">
        <f t="shared" ref="P1214:R1214" si="1147">P1213</f>
        <v>29</v>
      </c>
      <c r="Q1214" s="288">
        <f t="shared" si="1147"/>
        <v>1</v>
      </c>
      <c r="R1214" s="288">
        <f t="shared" si="1147"/>
        <v>61189</v>
      </c>
      <c r="S1214" s="75"/>
    </row>
    <row r="1215" spans="1:20" ht="17.25" thickTop="1">
      <c r="A1215" s="280">
        <f>A1214+7</f>
        <v>43017</v>
      </c>
      <c r="B1215" s="167">
        <v>1</v>
      </c>
      <c r="C1215" s="142" t="s">
        <v>29</v>
      </c>
      <c r="D1215" s="142" t="s">
        <v>548</v>
      </c>
      <c r="E1215" s="142" t="s">
        <v>821</v>
      </c>
      <c r="F1215" s="170">
        <v>132</v>
      </c>
      <c r="G1215" s="142" t="s">
        <v>670</v>
      </c>
      <c r="H1215" s="167">
        <f>H1214+1</f>
        <v>44</v>
      </c>
      <c r="I1215" s="141">
        <v>43</v>
      </c>
      <c r="J1215" s="183">
        <v>16</v>
      </c>
      <c r="K1215" s="183">
        <v>2160</v>
      </c>
      <c r="L1215" s="184">
        <v>19</v>
      </c>
      <c r="M1215" s="185">
        <f t="shared" si="1145"/>
        <v>135</v>
      </c>
      <c r="N1215" s="256">
        <f>IF(J1215=0,0,(K1215-L1215)/J1215)</f>
        <v>133.8125</v>
      </c>
      <c r="O1215" s="183">
        <v>418</v>
      </c>
      <c r="P1215" s="167">
        <f>COUNTA(C1215:C1242)</f>
        <v>28</v>
      </c>
      <c r="Q1215" s="167">
        <v>1</v>
      </c>
      <c r="R1215" s="167">
        <f>SUM(K1215:K1242)</f>
        <v>57903</v>
      </c>
      <c r="S1215" s="201">
        <f>SUM(L1215:L1242)</f>
        <v>887</v>
      </c>
      <c r="T1215" s="232"/>
    </row>
    <row r="1216" spans="1:20">
      <c r="A1216" s="280">
        <f t="shared" ref="A1216:A1279" si="1148">A1215</f>
        <v>43017</v>
      </c>
      <c r="B1216" s="167">
        <f t="shared" ref="B1216:B1279" si="1149">B1215+1</f>
        <v>2</v>
      </c>
      <c r="C1216" s="144" t="s">
        <v>402</v>
      </c>
      <c r="D1216" s="144" t="s">
        <v>551</v>
      </c>
      <c r="E1216" s="142" t="s">
        <v>545</v>
      </c>
      <c r="F1216" s="170">
        <v>117</v>
      </c>
      <c r="G1216" s="149" t="s">
        <v>670</v>
      </c>
      <c r="H1216" s="167">
        <f t="shared" si="1061"/>
        <v>44</v>
      </c>
      <c r="I1216" s="141">
        <v>33</v>
      </c>
      <c r="J1216" s="183">
        <v>16</v>
      </c>
      <c r="K1216" s="183">
        <v>2129</v>
      </c>
      <c r="L1216" s="184">
        <v>6</v>
      </c>
      <c r="M1216" s="185">
        <f t="shared" si="1145"/>
        <v>133.0625</v>
      </c>
      <c r="N1216" s="256">
        <f t="shared" ref="N1216:N1217" si="1150">IF(J1216=0,0,(K1216-L1216)/J1216)</f>
        <v>132.6875</v>
      </c>
      <c r="O1216" s="183">
        <v>153</v>
      </c>
      <c r="P1216" s="167">
        <f t="shared" ref="P1216:R1216" si="1151">P1215</f>
        <v>28</v>
      </c>
      <c r="Q1216" s="167">
        <f t="shared" si="1151"/>
        <v>1</v>
      </c>
      <c r="R1216" s="167">
        <f t="shared" si="1151"/>
        <v>57903</v>
      </c>
      <c r="S1216" s="142" t="s">
        <v>751</v>
      </c>
    </row>
    <row r="1217" spans="1:20">
      <c r="A1217" s="280">
        <f t="shared" si="1148"/>
        <v>43017</v>
      </c>
      <c r="B1217" s="167">
        <f t="shared" si="1149"/>
        <v>3</v>
      </c>
      <c r="C1217" s="144" t="s">
        <v>938</v>
      </c>
      <c r="D1217" s="297"/>
      <c r="E1217" s="297"/>
      <c r="F1217" s="170">
        <v>116</v>
      </c>
      <c r="G1217" s="149" t="s">
        <v>670</v>
      </c>
      <c r="H1217" s="167">
        <f t="shared" si="1061"/>
        <v>44</v>
      </c>
      <c r="I1217" s="141">
        <v>4</v>
      </c>
      <c r="J1217" s="183">
        <v>16</v>
      </c>
      <c r="K1217" s="183">
        <v>2158</v>
      </c>
      <c r="L1217" s="184">
        <v>0</v>
      </c>
      <c r="M1217" s="185">
        <f t="shared" si="1145"/>
        <v>134.875</v>
      </c>
      <c r="N1217" s="256">
        <f t="shared" si="1150"/>
        <v>134.875</v>
      </c>
      <c r="O1217" s="183">
        <v>259</v>
      </c>
      <c r="P1217" s="167">
        <f t="shared" ref="P1217:R1217" si="1152">P1216</f>
        <v>28</v>
      </c>
      <c r="Q1217" s="167">
        <f t="shared" si="1152"/>
        <v>1</v>
      </c>
      <c r="R1217" s="167">
        <f t="shared" si="1152"/>
        <v>57903</v>
      </c>
      <c r="S1217" s="185">
        <f>AVERAGE(M1215:M1242)</f>
        <v>133.356248959374</v>
      </c>
      <c r="T1217" s="232"/>
    </row>
    <row r="1218" spans="1:20">
      <c r="A1218" s="280">
        <f t="shared" si="1148"/>
        <v>43017</v>
      </c>
      <c r="B1218" s="167">
        <f t="shared" si="1149"/>
        <v>4</v>
      </c>
      <c r="C1218" s="261" t="s">
        <v>950</v>
      </c>
      <c r="D1218" s="154"/>
      <c r="E1218" s="154"/>
      <c r="F1218" s="170">
        <v>115</v>
      </c>
      <c r="G1218" s="376" t="s">
        <v>949</v>
      </c>
      <c r="H1218" s="167">
        <f t="shared" si="1061"/>
        <v>44</v>
      </c>
      <c r="I1218" s="141">
        <v>1</v>
      </c>
      <c r="J1218" s="183">
        <v>16</v>
      </c>
      <c r="K1218" s="183">
        <v>2160</v>
      </c>
      <c r="L1218" s="184">
        <v>18</v>
      </c>
      <c r="M1218" s="185">
        <f t="shared" ref="M1218" si="1153">IF(J1218=0,0,(K1218)/J1218)</f>
        <v>135</v>
      </c>
      <c r="N1218" s="256">
        <f t="shared" ref="N1218" si="1154">IF(J1218=0,0,(K1218-L1218)/J1218)</f>
        <v>133.875</v>
      </c>
      <c r="O1218" s="183">
        <v>0</v>
      </c>
      <c r="P1218" s="167">
        <f t="shared" ref="P1218:R1218" si="1155">P1217</f>
        <v>28</v>
      </c>
      <c r="Q1218" s="167">
        <f t="shared" si="1155"/>
        <v>1</v>
      </c>
      <c r="R1218" s="167">
        <f t="shared" si="1155"/>
        <v>57903</v>
      </c>
      <c r="S1218" s="142" t="s">
        <v>912</v>
      </c>
    </row>
    <row r="1219" spans="1:20">
      <c r="A1219" s="280">
        <f t="shared" si="1148"/>
        <v>43017</v>
      </c>
      <c r="B1219" s="167">
        <f t="shared" si="1149"/>
        <v>5</v>
      </c>
      <c r="C1219" s="144" t="s">
        <v>939</v>
      </c>
      <c r="D1219" s="142" t="s">
        <v>927</v>
      </c>
      <c r="E1219" s="142" t="s">
        <v>545</v>
      </c>
      <c r="F1219" s="168">
        <v>109</v>
      </c>
      <c r="G1219" s="142" t="s">
        <v>670</v>
      </c>
      <c r="H1219" s="167">
        <f t="shared" si="1061"/>
        <v>44</v>
      </c>
      <c r="I1219" s="141">
        <v>16</v>
      </c>
      <c r="J1219" s="183">
        <v>15</v>
      </c>
      <c r="K1219" s="183">
        <v>2015</v>
      </c>
      <c r="L1219" s="184">
        <v>92</v>
      </c>
      <c r="M1219" s="185">
        <f t="shared" si="1145"/>
        <v>134.33333333333334</v>
      </c>
      <c r="N1219" s="256">
        <f>IF(J1219=0,0,(K1219-L1219)/J1219)</f>
        <v>128.19999999999999</v>
      </c>
      <c r="O1219" s="183">
        <v>105</v>
      </c>
      <c r="P1219" s="167">
        <f t="shared" ref="P1219:R1219" si="1156">P1218</f>
        <v>28</v>
      </c>
      <c r="Q1219" s="167">
        <f t="shared" si="1156"/>
        <v>1</v>
      </c>
      <c r="R1219" s="167">
        <f t="shared" si="1156"/>
        <v>57903</v>
      </c>
      <c r="S1219" s="185">
        <f>AVERAGE(F1215:F1242)</f>
        <v>90.785714285714292</v>
      </c>
    </row>
    <row r="1220" spans="1:20">
      <c r="A1220" s="280">
        <f t="shared" si="1148"/>
        <v>43017</v>
      </c>
      <c r="B1220" s="167">
        <f t="shared" si="1149"/>
        <v>6</v>
      </c>
      <c r="C1220" s="377" t="s">
        <v>940</v>
      </c>
      <c r="D1220" s="257" t="s">
        <v>853</v>
      </c>
      <c r="E1220" s="257" t="s">
        <v>545</v>
      </c>
      <c r="F1220" s="170">
        <v>110</v>
      </c>
      <c r="G1220" s="142" t="s">
        <v>670</v>
      </c>
      <c r="H1220" s="167">
        <f t="shared" si="1061"/>
        <v>44</v>
      </c>
      <c r="I1220" s="141">
        <v>33</v>
      </c>
      <c r="J1220" s="183">
        <v>16</v>
      </c>
      <c r="K1220" s="183">
        <v>2160</v>
      </c>
      <c r="L1220" s="184">
        <v>38</v>
      </c>
      <c r="M1220" s="185">
        <f t="shared" si="1145"/>
        <v>135</v>
      </c>
      <c r="N1220" s="256">
        <f t="shared" ref="N1220:N1221" si="1157">IF(J1220=0,0,(K1220-L1220)/J1220)</f>
        <v>132.625</v>
      </c>
      <c r="O1220" s="183">
        <v>0</v>
      </c>
      <c r="P1220" s="167">
        <f t="shared" ref="P1220:R1220" si="1158">P1219</f>
        <v>28</v>
      </c>
      <c r="Q1220" s="167">
        <f t="shared" si="1158"/>
        <v>1</v>
      </c>
      <c r="R1220" s="167">
        <f t="shared" si="1158"/>
        <v>57903</v>
      </c>
      <c r="S1220" s="142" t="s">
        <v>791</v>
      </c>
    </row>
    <row r="1221" spans="1:20">
      <c r="A1221" s="280">
        <f t="shared" si="1148"/>
        <v>43017</v>
      </c>
      <c r="B1221" s="167">
        <f t="shared" si="1149"/>
        <v>7</v>
      </c>
      <c r="C1221" s="144" t="s">
        <v>941</v>
      </c>
      <c r="D1221" s="297"/>
      <c r="E1221" s="297"/>
      <c r="F1221" s="170">
        <v>104</v>
      </c>
      <c r="G1221" s="149" t="s">
        <v>670</v>
      </c>
      <c r="H1221" s="167">
        <f t="shared" si="1061"/>
        <v>44</v>
      </c>
      <c r="I1221" s="141">
        <v>4</v>
      </c>
      <c r="J1221" s="183">
        <v>16</v>
      </c>
      <c r="K1221" s="183">
        <v>2160</v>
      </c>
      <c r="L1221" s="184">
        <v>1</v>
      </c>
      <c r="M1221" s="185">
        <f t="shared" si="1145"/>
        <v>135</v>
      </c>
      <c r="N1221" s="256">
        <f t="shared" si="1157"/>
        <v>134.9375</v>
      </c>
      <c r="O1221" s="183">
        <v>289</v>
      </c>
      <c r="P1221" s="167">
        <f t="shared" ref="P1221:R1221" si="1159">P1220</f>
        <v>28</v>
      </c>
      <c r="Q1221" s="167">
        <f t="shared" si="1159"/>
        <v>1</v>
      </c>
      <c r="R1221" s="167">
        <f t="shared" si="1159"/>
        <v>57903</v>
      </c>
      <c r="S1221" s="185">
        <f>S1217*P1215*16</f>
        <v>59743.599533799556</v>
      </c>
    </row>
    <row r="1222" spans="1:20">
      <c r="A1222" s="280">
        <f t="shared" si="1148"/>
        <v>43017</v>
      </c>
      <c r="B1222" s="167">
        <f t="shared" si="1149"/>
        <v>8</v>
      </c>
      <c r="C1222" s="142" t="s">
        <v>612</v>
      </c>
      <c r="D1222" s="142" t="s">
        <v>612</v>
      </c>
      <c r="E1222" s="142"/>
      <c r="F1222" s="170">
        <v>104</v>
      </c>
      <c r="G1222" s="142" t="s">
        <v>670</v>
      </c>
      <c r="H1222" s="167">
        <f t="shared" ref="H1222:H1242" si="1160">H1221</f>
        <v>44</v>
      </c>
      <c r="I1222" s="141">
        <v>9</v>
      </c>
      <c r="J1222" s="183">
        <v>16</v>
      </c>
      <c r="K1222" s="183">
        <v>2144</v>
      </c>
      <c r="L1222" s="184">
        <v>6</v>
      </c>
      <c r="M1222" s="185">
        <f>IF(J1222=0,0,(K1222)/J1222)</f>
        <v>134</v>
      </c>
      <c r="N1222" s="256">
        <f>IF(J1222=0,0,(K1222-L1222)/J1222)</f>
        <v>133.625</v>
      </c>
      <c r="O1222" s="183">
        <v>101</v>
      </c>
      <c r="P1222" s="167">
        <f t="shared" ref="P1222:R1222" si="1161">P1221</f>
        <v>28</v>
      </c>
      <c r="Q1222" s="167">
        <f t="shared" si="1161"/>
        <v>1</v>
      </c>
      <c r="R1222" s="167">
        <f t="shared" si="1161"/>
        <v>57903</v>
      </c>
      <c r="S1222" s="142" t="s">
        <v>786</v>
      </c>
    </row>
    <row r="1223" spans="1:20">
      <c r="A1223" s="280">
        <f t="shared" si="1148"/>
        <v>43017</v>
      </c>
      <c r="B1223" s="167">
        <f t="shared" si="1149"/>
        <v>9</v>
      </c>
      <c r="C1223" s="142" t="s">
        <v>588</v>
      </c>
      <c r="D1223" s="142" t="s">
        <v>926</v>
      </c>
      <c r="E1223" s="142" t="s">
        <v>545</v>
      </c>
      <c r="F1223" s="168">
        <v>99</v>
      </c>
      <c r="G1223" s="142" t="s">
        <v>670</v>
      </c>
      <c r="H1223" s="167">
        <f t="shared" si="1160"/>
        <v>44</v>
      </c>
      <c r="I1223" s="141">
        <v>16</v>
      </c>
      <c r="J1223" s="183">
        <v>16</v>
      </c>
      <c r="K1223" s="183">
        <v>2144</v>
      </c>
      <c r="L1223" s="184">
        <v>12</v>
      </c>
      <c r="M1223" s="185">
        <f>IF(J1223=0,0,(K1223)/J1223)</f>
        <v>134</v>
      </c>
      <c r="N1223" s="256">
        <f>IF(J1223=0,0,(K1223-L1223)/J1223)</f>
        <v>133.25</v>
      </c>
      <c r="O1223" s="183">
        <v>487</v>
      </c>
      <c r="P1223" s="167">
        <f t="shared" ref="P1223:R1223" si="1162">P1222</f>
        <v>28</v>
      </c>
      <c r="Q1223" s="167">
        <f t="shared" si="1162"/>
        <v>1</v>
      </c>
      <c r="R1223" s="167">
        <f t="shared" si="1162"/>
        <v>57903</v>
      </c>
      <c r="S1223" s="185">
        <f>AVERAGE(I1215:I1242)</f>
        <v>17.642857142857142</v>
      </c>
    </row>
    <row r="1224" spans="1:20">
      <c r="A1224" s="280">
        <f t="shared" si="1148"/>
        <v>43017</v>
      </c>
      <c r="B1224" s="167">
        <f t="shared" si="1149"/>
        <v>10</v>
      </c>
      <c r="C1224" s="361" t="s">
        <v>606</v>
      </c>
      <c r="D1224" s="257" t="s">
        <v>915</v>
      </c>
      <c r="E1224" s="257" t="s">
        <v>844</v>
      </c>
      <c r="F1224" s="168">
        <v>98</v>
      </c>
      <c r="G1224" s="142" t="s">
        <v>670</v>
      </c>
      <c r="H1224" s="167">
        <f t="shared" si="1160"/>
        <v>44</v>
      </c>
      <c r="I1224" s="141">
        <v>17</v>
      </c>
      <c r="J1224" s="183">
        <v>16</v>
      </c>
      <c r="K1224" s="183">
        <v>2119</v>
      </c>
      <c r="L1224" s="184">
        <v>73</v>
      </c>
      <c r="M1224" s="185">
        <f>IF(J1224=0,0,(K1224)/J1224)</f>
        <v>132.4375</v>
      </c>
      <c r="N1224" s="256">
        <f>IF(J1224=0,0,(K1224-L1224)/J1224)</f>
        <v>127.875</v>
      </c>
      <c r="O1224" s="183">
        <v>0</v>
      </c>
      <c r="P1224" s="167">
        <f t="shared" ref="P1224:R1224" si="1163">P1223</f>
        <v>28</v>
      </c>
      <c r="Q1224" s="167">
        <f t="shared" si="1163"/>
        <v>1</v>
      </c>
      <c r="R1224" s="167">
        <f t="shared" si="1163"/>
        <v>57903</v>
      </c>
      <c r="S1224" s="142"/>
    </row>
    <row r="1225" spans="1:20">
      <c r="A1225" s="280">
        <f t="shared" si="1148"/>
        <v>43017</v>
      </c>
      <c r="B1225" s="167">
        <f t="shared" si="1149"/>
        <v>11</v>
      </c>
      <c r="C1225" s="142" t="s">
        <v>613</v>
      </c>
      <c r="D1225" s="142" t="s">
        <v>589</v>
      </c>
      <c r="E1225" s="142" t="s">
        <v>861</v>
      </c>
      <c r="F1225" s="170">
        <v>97</v>
      </c>
      <c r="G1225" s="142" t="s">
        <v>670</v>
      </c>
      <c r="H1225" s="167">
        <f t="shared" si="1160"/>
        <v>44</v>
      </c>
      <c r="I1225" s="141">
        <v>16</v>
      </c>
      <c r="J1225" s="183">
        <v>16</v>
      </c>
      <c r="K1225" s="183">
        <v>2160</v>
      </c>
      <c r="L1225" s="184">
        <v>0</v>
      </c>
      <c r="M1225" s="185">
        <f t="shared" ref="M1225:M1227" si="1164">IF(J1225=0,0,(K1225)/J1225)</f>
        <v>135</v>
      </c>
      <c r="N1225" s="256">
        <f t="shared" ref="N1225:N1227" si="1165">IF(J1225=0,0,(K1225-L1225)/J1225)</f>
        <v>135</v>
      </c>
      <c r="O1225" s="183">
        <v>296</v>
      </c>
      <c r="P1225" s="167">
        <f t="shared" ref="P1225:R1225" si="1166">P1224</f>
        <v>28</v>
      </c>
      <c r="Q1225" s="167">
        <f t="shared" si="1166"/>
        <v>1</v>
      </c>
      <c r="R1225" s="167">
        <f t="shared" si="1166"/>
        <v>57903</v>
      </c>
      <c r="S1225" s="142"/>
    </row>
    <row r="1226" spans="1:20">
      <c r="A1226" s="280">
        <f t="shared" si="1148"/>
        <v>43017</v>
      </c>
      <c r="B1226" s="167">
        <f t="shared" si="1149"/>
        <v>12</v>
      </c>
      <c r="C1226" s="142" t="s">
        <v>597</v>
      </c>
      <c r="D1226" s="142" t="s">
        <v>618</v>
      </c>
      <c r="E1226" s="142" t="s">
        <v>545</v>
      </c>
      <c r="F1226" s="259">
        <v>96</v>
      </c>
      <c r="G1226" s="142" t="s">
        <v>343</v>
      </c>
      <c r="H1226" s="167">
        <f t="shared" si="1160"/>
        <v>44</v>
      </c>
      <c r="I1226" s="141">
        <v>43</v>
      </c>
      <c r="J1226" s="183">
        <v>16</v>
      </c>
      <c r="K1226" s="183">
        <v>2160</v>
      </c>
      <c r="L1226" s="184">
        <v>46</v>
      </c>
      <c r="M1226" s="185">
        <f t="shared" si="1164"/>
        <v>135</v>
      </c>
      <c r="N1226" s="256">
        <f t="shared" si="1165"/>
        <v>132.125</v>
      </c>
      <c r="O1226" s="183">
        <v>376</v>
      </c>
      <c r="P1226" s="167">
        <f t="shared" ref="P1226:R1226" si="1167">P1225</f>
        <v>28</v>
      </c>
      <c r="Q1226" s="167">
        <f t="shared" si="1167"/>
        <v>1</v>
      </c>
      <c r="R1226" s="167">
        <f t="shared" si="1167"/>
        <v>57903</v>
      </c>
      <c r="S1226" s="142"/>
    </row>
    <row r="1227" spans="1:20">
      <c r="A1227" s="280">
        <f t="shared" si="1148"/>
        <v>43017</v>
      </c>
      <c r="B1227" s="167">
        <f t="shared" si="1149"/>
        <v>13</v>
      </c>
      <c r="C1227" s="142" t="s">
        <v>36</v>
      </c>
      <c r="D1227" s="142" t="s">
        <v>916</v>
      </c>
      <c r="E1227" s="142" t="s">
        <v>837</v>
      </c>
      <c r="F1227" s="170">
        <v>95</v>
      </c>
      <c r="G1227" s="142" t="s">
        <v>670</v>
      </c>
      <c r="H1227" s="167">
        <f t="shared" si="1160"/>
        <v>44</v>
      </c>
      <c r="I1227" s="141">
        <v>43</v>
      </c>
      <c r="J1227" s="183">
        <v>16</v>
      </c>
      <c r="K1227" s="183">
        <v>2152</v>
      </c>
      <c r="L1227" s="184">
        <v>129</v>
      </c>
      <c r="M1227" s="185">
        <f t="shared" si="1164"/>
        <v>134.5</v>
      </c>
      <c r="N1227" s="256">
        <f t="shared" si="1165"/>
        <v>126.4375</v>
      </c>
      <c r="O1227" s="183">
        <v>239</v>
      </c>
      <c r="P1227" s="167">
        <f t="shared" ref="P1227:R1227" si="1168">P1226</f>
        <v>28</v>
      </c>
      <c r="Q1227" s="167">
        <f t="shared" si="1168"/>
        <v>1</v>
      </c>
      <c r="R1227" s="167">
        <f t="shared" si="1168"/>
        <v>57903</v>
      </c>
      <c r="S1227" s="142"/>
    </row>
    <row r="1228" spans="1:20">
      <c r="A1228" s="280">
        <f t="shared" si="1148"/>
        <v>43017</v>
      </c>
      <c r="B1228" s="167">
        <f t="shared" si="1149"/>
        <v>14</v>
      </c>
      <c r="C1228" s="142" t="s">
        <v>921</v>
      </c>
      <c r="D1228" s="142" t="s">
        <v>925</v>
      </c>
      <c r="E1228" s="142" t="s">
        <v>545</v>
      </c>
      <c r="F1228" s="168">
        <v>94</v>
      </c>
      <c r="G1228" s="142" t="s">
        <v>670</v>
      </c>
      <c r="H1228" s="167">
        <f t="shared" si="1160"/>
        <v>44</v>
      </c>
      <c r="I1228" s="141">
        <v>19</v>
      </c>
      <c r="J1228" s="183">
        <v>13</v>
      </c>
      <c r="K1228" s="183">
        <v>1702</v>
      </c>
      <c r="L1228" s="184">
        <v>38</v>
      </c>
      <c r="M1228" s="185">
        <f>IF(J1228=0,0,(K1228)/J1228)</f>
        <v>130.92307692307693</v>
      </c>
      <c r="N1228" s="256">
        <f>IF(J1228=0,0,(K1228-L1228)/J1228)</f>
        <v>128</v>
      </c>
      <c r="O1228" s="183">
        <v>12</v>
      </c>
      <c r="P1228" s="167">
        <f t="shared" ref="P1228:R1228" si="1169">P1227</f>
        <v>28</v>
      </c>
      <c r="Q1228" s="167">
        <f t="shared" si="1169"/>
        <v>1</v>
      </c>
      <c r="R1228" s="167">
        <f t="shared" si="1169"/>
        <v>57903</v>
      </c>
      <c r="S1228" s="142"/>
    </row>
    <row r="1229" spans="1:20">
      <c r="A1229" s="280">
        <f t="shared" si="1148"/>
        <v>43017</v>
      </c>
      <c r="B1229" s="167">
        <f t="shared" si="1149"/>
        <v>15</v>
      </c>
      <c r="C1229" s="142" t="s">
        <v>381</v>
      </c>
      <c r="D1229" s="142" t="s">
        <v>928</v>
      </c>
      <c r="E1229" s="142" t="s">
        <v>545</v>
      </c>
      <c r="F1229" s="168">
        <v>89</v>
      </c>
      <c r="G1229" s="142" t="s">
        <v>670</v>
      </c>
      <c r="H1229" s="167">
        <f t="shared" si="1160"/>
        <v>44</v>
      </c>
      <c r="I1229" s="141">
        <v>28</v>
      </c>
      <c r="J1229" s="183">
        <v>15</v>
      </c>
      <c r="K1229" s="183">
        <v>2002</v>
      </c>
      <c r="L1229" s="184">
        <v>19</v>
      </c>
      <c r="M1229" s="185">
        <f>IF(J1229=0,0,(K1229)/J1229)</f>
        <v>133.46666666666667</v>
      </c>
      <c r="N1229" s="256">
        <f>IF(J1229=0,0,(K1229-L1229)/J1229)</f>
        <v>132.19999999999999</v>
      </c>
      <c r="O1229" s="183">
        <v>214</v>
      </c>
      <c r="P1229" s="167">
        <f t="shared" ref="P1229:R1229" si="1170">P1228</f>
        <v>28</v>
      </c>
      <c r="Q1229" s="167">
        <f t="shared" si="1170"/>
        <v>1</v>
      </c>
      <c r="R1229" s="167">
        <f t="shared" si="1170"/>
        <v>57903</v>
      </c>
      <c r="S1229" s="142"/>
    </row>
    <row r="1230" spans="1:20">
      <c r="A1230" s="280">
        <f t="shared" si="1148"/>
        <v>43017</v>
      </c>
      <c r="B1230" s="167">
        <f t="shared" si="1149"/>
        <v>16</v>
      </c>
      <c r="C1230" s="142" t="s">
        <v>628</v>
      </c>
      <c r="D1230" s="142" t="s">
        <v>628</v>
      </c>
      <c r="E1230" s="142"/>
      <c r="F1230" s="168">
        <v>89</v>
      </c>
      <c r="G1230" s="142" t="s">
        <v>343</v>
      </c>
      <c r="H1230" s="167">
        <f t="shared" si="1160"/>
        <v>44</v>
      </c>
      <c r="I1230" s="141">
        <v>7</v>
      </c>
      <c r="J1230" s="183">
        <v>16</v>
      </c>
      <c r="K1230" s="183">
        <v>2150</v>
      </c>
      <c r="L1230" s="184">
        <v>49</v>
      </c>
      <c r="M1230" s="185">
        <f>IF(J1230=0,0,(K1230)/J1230)</f>
        <v>134.375</v>
      </c>
      <c r="N1230" s="256">
        <f>IF(J1230=0,0,(K1230-L1230)/J1230)</f>
        <v>131.3125</v>
      </c>
      <c r="O1230" s="183">
        <v>62</v>
      </c>
      <c r="P1230" s="167">
        <f t="shared" ref="P1230:R1230" si="1171">P1229</f>
        <v>28</v>
      </c>
      <c r="Q1230" s="167">
        <f t="shared" si="1171"/>
        <v>1</v>
      </c>
      <c r="R1230" s="167">
        <f t="shared" si="1171"/>
        <v>57903</v>
      </c>
      <c r="S1230" s="142"/>
    </row>
    <row r="1231" spans="1:20">
      <c r="A1231" s="280">
        <f t="shared" si="1148"/>
        <v>43017</v>
      </c>
      <c r="B1231" s="167">
        <f t="shared" si="1149"/>
        <v>17</v>
      </c>
      <c r="C1231" s="142" t="s">
        <v>946</v>
      </c>
      <c r="D1231" s="142" t="s">
        <v>946</v>
      </c>
      <c r="E1231" s="142"/>
      <c r="F1231" s="168">
        <v>89</v>
      </c>
      <c r="G1231" s="142" t="s">
        <v>343</v>
      </c>
      <c r="H1231" s="167">
        <f t="shared" si="1160"/>
        <v>44</v>
      </c>
      <c r="I1231" s="141">
        <v>3</v>
      </c>
      <c r="J1231" s="183">
        <v>16</v>
      </c>
      <c r="K1231" s="183">
        <v>2083</v>
      </c>
      <c r="L1231" s="184">
        <v>13</v>
      </c>
      <c r="M1231" s="185">
        <f>IF(J1231=0,0,(K1231)/J1231)</f>
        <v>130.1875</v>
      </c>
      <c r="N1231" s="256">
        <f>IF(J1231=0,0,(K1231-L1231)/J1231)</f>
        <v>129.375</v>
      </c>
      <c r="O1231" s="183">
        <v>50</v>
      </c>
      <c r="P1231" s="167">
        <f t="shared" ref="P1231:R1231" si="1172">P1230</f>
        <v>28</v>
      </c>
      <c r="Q1231" s="167">
        <f t="shared" si="1172"/>
        <v>1</v>
      </c>
      <c r="R1231" s="167">
        <f t="shared" si="1172"/>
        <v>57903</v>
      </c>
      <c r="S1231" s="142"/>
    </row>
    <row r="1232" spans="1:20">
      <c r="A1232" s="280">
        <f t="shared" si="1148"/>
        <v>43017</v>
      </c>
      <c r="B1232" s="167">
        <f t="shared" si="1149"/>
        <v>18</v>
      </c>
      <c r="C1232" s="361" t="s">
        <v>947</v>
      </c>
      <c r="D1232" s="257" t="s">
        <v>947</v>
      </c>
      <c r="E1232" s="257"/>
      <c r="F1232" s="168">
        <v>87</v>
      </c>
      <c r="G1232" s="142" t="s">
        <v>914</v>
      </c>
      <c r="H1232" s="167">
        <f t="shared" si="1160"/>
        <v>44</v>
      </c>
      <c r="I1232" s="141">
        <v>10</v>
      </c>
      <c r="J1232" s="183">
        <v>11</v>
      </c>
      <c r="K1232" s="183">
        <v>1444</v>
      </c>
      <c r="L1232" s="184">
        <v>0</v>
      </c>
      <c r="M1232" s="185">
        <f t="shared" ref="M1232:M1233" si="1173">IF(J1232=0,0,(K1232)/J1232)</f>
        <v>131.27272727272728</v>
      </c>
      <c r="N1232" s="256">
        <f t="shared" ref="N1232" si="1174">IF(J1232=0,0,(K1232-L1232)/J1232)</f>
        <v>131.27272727272728</v>
      </c>
      <c r="O1232" s="183">
        <v>127</v>
      </c>
      <c r="P1232" s="167">
        <f t="shared" ref="P1232:R1232" si="1175">P1231</f>
        <v>28</v>
      </c>
      <c r="Q1232" s="167">
        <f t="shared" si="1175"/>
        <v>1</v>
      </c>
      <c r="R1232" s="167">
        <f t="shared" si="1175"/>
        <v>57903</v>
      </c>
      <c r="S1232" s="142"/>
    </row>
    <row r="1233" spans="1:20">
      <c r="A1233" s="280">
        <f t="shared" si="1148"/>
        <v>43017</v>
      </c>
      <c r="B1233" s="167">
        <f t="shared" si="1149"/>
        <v>19</v>
      </c>
      <c r="C1233" s="142" t="s">
        <v>629</v>
      </c>
      <c r="D1233" s="142" t="s">
        <v>629</v>
      </c>
      <c r="E1233" s="142"/>
      <c r="F1233" s="170">
        <v>88</v>
      </c>
      <c r="G1233" s="142" t="s">
        <v>670</v>
      </c>
      <c r="H1233" s="167">
        <f t="shared" si="1160"/>
        <v>44</v>
      </c>
      <c r="I1233" s="141">
        <v>7</v>
      </c>
      <c r="J1233" s="183">
        <v>16</v>
      </c>
      <c r="K1233" s="183">
        <v>2110</v>
      </c>
      <c r="L1233" s="184">
        <v>10</v>
      </c>
      <c r="M1233" s="185">
        <f t="shared" si="1173"/>
        <v>131.875</v>
      </c>
      <c r="N1233" s="256">
        <f>IF(J1233=0,0,(K1233-L1233)/J1233)</f>
        <v>131.25</v>
      </c>
      <c r="O1233" s="183">
        <v>168</v>
      </c>
      <c r="P1233" s="167">
        <f t="shared" ref="P1233:R1233" si="1176">P1232</f>
        <v>28</v>
      </c>
      <c r="Q1233" s="167">
        <f t="shared" si="1176"/>
        <v>1</v>
      </c>
      <c r="R1233" s="167">
        <f t="shared" si="1176"/>
        <v>57903</v>
      </c>
      <c r="S1233" s="142"/>
    </row>
    <row r="1234" spans="1:20">
      <c r="A1234" s="280">
        <f t="shared" si="1148"/>
        <v>43017</v>
      </c>
      <c r="B1234" s="167">
        <f t="shared" si="1149"/>
        <v>20</v>
      </c>
      <c r="C1234" s="142" t="s">
        <v>41</v>
      </c>
      <c r="D1234" s="142" t="s">
        <v>41</v>
      </c>
      <c r="E1234" s="142" t="s">
        <v>545</v>
      </c>
      <c r="F1234" s="262">
        <v>82</v>
      </c>
      <c r="G1234" s="149" t="s">
        <v>343</v>
      </c>
      <c r="H1234" s="167">
        <f t="shared" si="1160"/>
        <v>44</v>
      </c>
      <c r="I1234" s="141">
        <v>40</v>
      </c>
      <c r="J1234" s="183">
        <v>15</v>
      </c>
      <c r="K1234" s="183">
        <v>1984</v>
      </c>
      <c r="L1234" s="184">
        <v>68</v>
      </c>
      <c r="M1234" s="185">
        <f t="shared" ref="M1234" si="1177">IF(J1234=0,0,(K1234)/J1234)</f>
        <v>132.26666666666668</v>
      </c>
      <c r="N1234" s="256">
        <f t="shared" ref="N1234:N1236" si="1178">IF(J1234=0,0,(K1234-L1234)/J1234)</f>
        <v>127.73333333333333</v>
      </c>
      <c r="O1234" s="183">
        <v>18</v>
      </c>
      <c r="P1234" s="167">
        <f t="shared" ref="P1234:R1234" si="1179">P1233</f>
        <v>28</v>
      </c>
      <c r="Q1234" s="167">
        <f t="shared" si="1179"/>
        <v>1</v>
      </c>
      <c r="R1234" s="167">
        <f t="shared" si="1179"/>
        <v>57903</v>
      </c>
      <c r="S1234" s="142"/>
    </row>
    <row r="1235" spans="1:20">
      <c r="A1235" s="280">
        <f t="shared" si="1148"/>
        <v>43017</v>
      </c>
      <c r="B1235" s="167">
        <f t="shared" si="1149"/>
        <v>21</v>
      </c>
      <c r="C1235" s="142" t="s">
        <v>948</v>
      </c>
      <c r="D1235" s="142"/>
      <c r="E1235" s="142" t="s">
        <v>545</v>
      </c>
      <c r="F1235" s="362">
        <v>78</v>
      </c>
      <c r="G1235" s="142" t="s">
        <v>343</v>
      </c>
      <c r="H1235" s="167">
        <f t="shared" si="1160"/>
        <v>44</v>
      </c>
      <c r="I1235" s="265">
        <v>5</v>
      </c>
      <c r="J1235" s="183">
        <v>15</v>
      </c>
      <c r="K1235" s="266">
        <v>1954</v>
      </c>
      <c r="L1235" s="184">
        <v>12</v>
      </c>
      <c r="M1235" s="268">
        <f>IF(J1235=0,0,(K1235)/J1235)</f>
        <v>130.26666666666668</v>
      </c>
      <c r="N1235" s="269">
        <f t="shared" si="1178"/>
        <v>129.46666666666667</v>
      </c>
      <c r="O1235" s="183">
        <v>82</v>
      </c>
      <c r="P1235" s="167">
        <f t="shared" ref="P1235:R1235" si="1180">P1234</f>
        <v>28</v>
      </c>
      <c r="Q1235" s="167">
        <f t="shared" si="1180"/>
        <v>1</v>
      </c>
      <c r="R1235" s="167">
        <f t="shared" si="1180"/>
        <v>57903</v>
      </c>
      <c r="S1235" s="142"/>
    </row>
    <row r="1236" spans="1:20">
      <c r="A1236" s="280">
        <f t="shared" si="1148"/>
        <v>43017</v>
      </c>
      <c r="B1236" s="167">
        <f t="shared" si="1149"/>
        <v>22</v>
      </c>
      <c r="C1236" s="142" t="s">
        <v>577</v>
      </c>
      <c r="D1236" s="142" t="s">
        <v>577</v>
      </c>
      <c r="E1236" s="142" t="s">
        <v>545</v>
      </c>
      <c r="F1236" s="262">
        <v>80</v>
      </c>
      <c r="G1236" s="142" t="s">
        <v>670</v>
      </c>
      <c r="H1236" s="167">
        <f t="shared" si="1160"/>
        <v>44</v>
      </c>
      <c r="I1236" s="265">
        <v>16</v>
      </c>
      <c r="J1236" s="183">
        <v>16</v>
      </c>
      <c r="K1236" s="266">
        <v>2148</v>
      </c>
      <c r="L1236" s="184">
        <v>0</v>
      </c>
      <c r="M1236" s="268">
        <f>IF(J1236=0,0,(K1236)/J1236)</f>
        <v>134.25</v>
      </c>
      <c r="N1236" s="269">
        <f t="shared" si="1178"/>
        <v>134.25</v>
      </c>
      <c r="O1236" s="183">
        <v>670</v>
      </c>
      <c r="P1236" s="167">
        <f t="shared" ref="P1236:R1236" si="1181">P1235</f>
        <v>28</v>
      </c>
      <c r="Q1236" s="167">
        <f t="shared" si="1181"/>
        <v>1</v>
      </c>
      <c r="R1236" s="167">
        <f t="shared" si="1181"/>
        <v>57903</v>
      </c>
      <c r="S1236" s="142"/>
    </row>
    <row r="1237" spans="1:20">
      <c r="A1237" s="280">
        <f t="shared" si="1148"/>
        <v>43017</v>
      </c>
      <c r="B1237" s="167">
        <f t="shared" si="1149"/>
        <v>23</v>
      </c>
      <c r="C1237" s="142" t="s">
        <v>943</v>
      </c>
      <c r="D1237" s="142" t="s">
        <v>943</v>
      </c>
      <c r="E1237" s="142"/>
      <c r="F1237" s="168">
        <v>80</v>
      </c>
      <c r="G1237" s="142" t="s">
        <v>343</v>
      </c>
      <c r="H1237" s="167">
        <f t="shared" si="1160"/>
        <v>44</v>
      </c>
      <c r="I1237" s="141">
        <v>3</v>
      </c>
      <c r="J1237" s="183">
        <v>15</v>
      </c>
      <c r="K1237" s="183">
        <v>1916</v>
      </c>
      <c r="L1237" s="184">
        <v>53</v>
      </c>
      <c r="M1237" s="185">
        <f>IF(J1237=0,0,(K1237)/J1237)</f>
        <v>127.73333333333333</v>
      </c>
      <c r="N1237" s="256">
        <f>IF(J1237=0,0,(K1237-L1237)/J1237)</f>
        <v>124.2</v>
      </c>
      <c r="O1237" s="183">
        <v>119</v>
      </c>
      <c r="P1237" s="167">
        <f t="shared" ref="P1237:R1237" si="1182">P1236</f>
        <v>28</v>
      </c>
      <c r="Q1237" s="167">
        <f t="shared" si="1182"/>
        <v>1</v>
      </c>
      <c r="R1237" s="167">
        <f t="shared" si="1182"/>
        <v>57903</v>
      </c>
      <c r="S1237" s="142"/>
    </row>
    <row r="1238" spans="1:20">
      <c r="A1238" s="280">
        <f t="shared" si="1148"/>
        <v>43017</v>
      </c>
      <c r="B1238" s="167">
        <f t="shared" si="1149"/>
        <v>24</v>
      </c>
      <c r="C1238" s="142" t="s">
        <v>924</v>
      </c>
      <c r="D1238" s="142" t="s">
        <v>924</v>
      </c>
      <c r="E1238" s="142" t="s">
        <v>545</v>
      </c>
      <c r="F1238" s="168">
        <v>82</v>
      </c>
      <c r="G1238" s="142" t="s">
        <v>670</v>
      </c>
      <c r="H1238" s="167">
        <f t="shared" si="1160"/>
        <v>44</v>
      </c>
      <c r="I1238" s="141">
        <v>7</v>
      </c>
      <c r="J1238" s="183">
        <v>16</v>
      </c>
      <c r="K1238" s="183">
        <v>2151</v>
      </c>
      <c r="L1238" s="184">
        <v>33</v>
      </c>
      <c r="M1238" s="185">
        <f t="shared" ref="M1238" si="1183">IF(J1238=0,0,(K1238)/J1238)</f>
        <v>134.4375</v>
      </c>
      <c r="N1238" s="256">
        <f t="shared" ref="N1238" si="1184">IF(J1238=0,0,(K1238-L1238)/J1238)</f>
        <v>132.375</v>
      </c>
      <c r="O1238" s="183">
        <v>509</v>
      </c>
      <c r="P1238" s="167">
        <f t="shared" ref="P1238:R1238" si="1185">P1237</f>
        <v>28</v>
      </c>
      <c r="Q1238" s="167">
        <f t="shared" si="1185"/>
        <v>1</v>
      </c>
      <c r="R1238" s="167">
        <f t="shared" si="1185"/>
        <v>57903</v>
      </c>
      <c r="S1238" s="142"/>
    </row>
    <row r="1239" spans="1:20">
      <c r="A1239" s="280">
        <f t="shared" si="1148"/>
        <v>43017</v>
      </c>
      <c r="B1239" s="167">
        <f t="shared" si="1149"/>
        <v>25</v>
      </c>
      <c r="C1239" s="142" t="s">
        <v>614</v>
      </c>
      <c r="D1239" s="142" t="s">
        <v>929</v>
      </c>
      <c r="E1239" s="142" t="s">
        <v>545</v>
      </c>
      <c r="F1239" s="168">
        <v>69</v>
      </c>
      <c r="G1239" s="142" t="s">
        <v>670</v>
      </c>
      <c r="H1239" s="167">
        <f t="shared" si="1160"/>
        <v>44</v>
      </c>
      <c r="I1239" s="141">
        <v>41</v>
      </c>
      <c r="J1239" s="183">
        <v>16</v>
      </c>
      <c r="K1239" s="183">
        <v>2160</v>
      </c>
      <c r="L1239" s="184">
        <v>129</v>
      </c>
      <c r="M1239" s="185">
        <f>IF(J1239=0,0,(K1239)/J1239)</f>
        <v>135</v>
      </c>
      <c r="N1239" s="256">
        <f>IF(J1239=0,0,(K1239-L1239)/J1239)</f>
        <v>126.9375</v>
      </c>
      <c r="O1239" s="183">
        <v>376</v>
      </c>
      <c r="P1239" s="167">
        <f t="shared" ref="P1239:R1239" si="1186">P1238</f>
        <v>28</v>
      </c>
      <c r="Q1239" s="167">
        <f t="shared" si="1186"/>
        <v>1</v>
      </c>
      <c r="R1239" s="167">
        <f t="shared" si="1186"/>
        <v>57903</v>
      </c>
      <c r="S1239" s="142"/>
    </row>
    <row r="1240" spans="1:20" s="367" customFormat="1">
      <c r="A1240" s="280">
        <f t="shared" si="1148"/>
        <v>43017</v>
      </c>
      <c r="B1240" s="167">
        <f t="shared" si="1149"/>
        <v>26</v>
      </c>
      <c r="C1240" s="142" t="s">
        <v>882</v>
      </c>
      <c r="D1240" s="142" t="s">
        <v>919</v>
      </c>
      <c r="E1240" s="142" t="s">
        <v>545</v>
      </c>
      <c r="F1240" s="262">
        <v>58</v>
      </c>
      <c r="G1240" s="142" t="s">
        <v>535</v>
      </c>
      <c r="H1240" s="167">
        <f t="shared" si="1160"/>
        <v>44</v>
      </c>
      <c r="I1240" s="141">
        <v>12</v>
      </c>
      <c r="J1240" s="183">
        <v>16</v>
      </c>
      <c r="K1240" s="183">
        <v>2124</v>
      </c>
      <c r="L1240" s="184">
        <v>0</v>
      </c>
      <c r="M1240" s="185">
        <f>IF(J1240=0,0,(K1240)/J1240)</f>
        <v>132.75</v>
      </c>
      <c r="N1240" s="256">
        <f t="shared" ref="N1240:N1242" si="1187">IF(J1240=0,0,(K1240-L1240)/J1240)</f>
        <v>132.75</v>
      </c>
      <c r="O1240" s="183">
        <v>219</v>
      </c>
      <c r="P1240" s="167">
        <f t="shared" ref="P1240:R1240" si="1188">P1239</f>
        <v>28</v>
      </c>
      <c r="Q1240" s="167">
        <f t="shared" si="1188"/>
        <v>1</v>
      </c>
      <c r="R1240" s="167">
        <f t="shared" si="1188"/>
        <v>57903</v>
      </c>
      <c r="S1240" s="298"/>
    </row>
    <row r="1241" spans="1:20">
      <c r="A1241" s="280">
        <f t="shared" si="1148"/>
        <v>43017</v>
      </c>
      <c r="B1241" s="167">
        <f t="shared" si="1149"/>
        <v>27</v>
      </c>
      <c r="C1241" s="298" t="s">
        <v>932</v>
      </c>
      <c r="D1241" s="298" t="s">
        <v>930</v>
      </c>
      <c r="E1241" s="298" t="s">
        <v>545</v>
      </c>
      <c r="F1241" s="362">
        <v>49</v>
      </c>
      <c r="G1241" s="299" t="s">
        <v>343</v>
      </c>
      <c r="H1241" s="167">
        <f t="shared" si="1160"/>
        <v>44</v>
      </c>
      <c r="I1241" s="265">
        <v>11</v>
      </c>
      <c r="J1241" s="183">
        <v>15</v>
      </c>
      <c r="K1241" s="266">
        <v>2001</v>
      </c>
      <c r="L1241" s="267">
        <v>23</v>
      </c>
      <c r="M1241" s="268">
        <f t="shared" ref="M1241:M1248" si="1189">IF(J1241=0,0,(K1241)/J1241)</f>
        <v>133.4</v>
      </c>
      <c r="N1241" s="269">
        <f t="shared" si="1187"/>
        <v>131.86666666666667</v>
      </c>
      <c r="O1241" s="266">
        <v>133</v>
      </c>
      <c r="P1241" s="167">
        <f t="shared" ref="P1241:R1241" si="1190">P1240</f>
        <v>28</v>
      </c>
      <c r="Q1241" s="167">
        <f t="shared" si="1190"/>
        <v>1</v>
      </c>
      <c r="R1241" s="167">
        <f t="shared" si="1190"/>
        <v>57903</v>
      </c>
      <c r="S1241" s="298"/>
    </row>
    <row r="1242" spans="1:20" ht="17.25" thickBot="1">
      <c r="A1242" s="283">
        <f t="shared" si="1148"/>
        <v>43017</v>
      </c>
      <c r="B1242" s="171">
        <f t="shared" si="1149"/>
        <v>28</v>
      </c>
      <c r="C1242" s="368" t="s">
        <v>944</v>
      </c>
      <c r="D1242" s="368" t="s">
        <v>944</v>
      </c>
      <c r="E1242" s="162" t="s">
        <v>545</v>
      </c>
      <c r="F1242" s="363">
        <v>36</v>
      </c>
      <c r="G1242" s="274" t="s">
        <v>343</v>
      </c>
      <c r="H1242" s="171">
        <f t="shared" si="1160"/>
        <v>44</v>
      </c>
      <c r="I1242" s="157">
        <v>7</v>
      </c>
      <c r="J1242" s="189">
        <v>16</v>
      </c>
      <c r="K1242" s="189">
        <v>2153</v>
      </c>
      <c r="L1242" s="190">
        <v>0</v>
      </c>
      <c r="M1242" s="191">
        <f t="shared" si="1189"/>
        <v>134.5625</v>
      </c>
      <c r="N1242" s="275">
        <f t="shared" si="1187"/>
        <v>134.5625</v>
      </c>
      <c r="O1242" s="189">
        <v>25</v>
      </c>
      <c r="P1242" s="171">
        <f t="shared" ref="P1242:R1242" si="1191">P1241</f>
        <v>28</v>
      </c>
      <c r="Q1242" s="171">
        <f t="shared" si="1191"/>
        <v>1</v>
      </c>
      <c r="R1242" s="171">
        <f t="shared" si="1191"/>
        <v>57903</v>
      </c>
      <c r="S1242" s="162"/>
    </row>
    <row r="1243" spans="1:20" ht="17.25" thickTop="1">
      <c r="A1243" s="284">
        <f>A1242+7</f>
        <v>43024</v>
      </c>
      <c r="B1243" s="285">
        <v>1</v>
      </c>
      <c r="C1243" s="66" t="s">
        <v>29</v>
      </c>
      <c r="D1243" s="66" t="s">
        <v>548</v>
      </c>
      <c r="E1243" s="66" t="s">
        <v>810</v>
      </c>
      <c r="F1243" s="173">
        <v>132</v>
      </c>
      <c r="G1243" s="66" t="s">
        <v>670</v>
      </c>
      <c r="H1243" s="285">
        <f>H1242+1</f>
        <v>45</v>
      </c>
      <c r="I1243" s="65">
        <v>44</v>
      </c>
      <c r="J1243" s="192">
        <v>16</v>
      </c>
      <c r="K1243" s="192">
        <v>2160</v>
      </c>
      <c r="L1243" s="193">
        <v>36</v>
      </c>
      <c r="M1243" s="194">
        <f t="shared" si="1189"/>
        <v>135</v>
      </c>
      <c r="N1243" s="242">
        <f>IF(J1243=0,0,(K1243-L1243)/J1243)</f>
        <v>132.75</v>
      </c>
      <c r="O1243" s="192">
        <v>453</v>
      </c>
      <c r="P1243" s="285">
        <f>COUNTA(C1243:C1272)</f>
        <v>30</v>
      </c>
      <c r="Q1243" s="285">
        <v>6</v>
      </c>
      <c r="R1243" s="285">
        <f>SUM(K1243:K1272)</f>
        <v>59419</v>
      </c>
      <c r="S1243" s="208">
        <f>SUM(L1243:L1272)</f>
        <v>1043</v>
      </c>
      <c r="T1243" s="232"/>
    </row>
    <row r="1244" spans="1:20">
      <c r="A1244" s="284">
        <f t="shared" si="1148"/>
        <v>43024</v>
      </c>
      <c r="B1244" s="285">
        <f t="shared" si="1149"/>
        <v>2</v>
      </c>
      <c r="C1244" s="125" t="s">
        <v>402</v>
      </c>
      <c r="D1244" s="125" t="s">
        <v>551</v>
      </c>
      <c r="E1244" s="66" t="s">
        <v>545</v>
      </c>
      <c r="F1244" s="173">
        <v>117</v>
      </c>
      <c r="G1244" s="109" t="s">
        <v>670</v>
      </c>
      <c r="H1244" s="285">
        <f t="shared" ref="H1244:H1307" si="1192">H1243</f>
        <v>45</v>
      </c>
      <c r="I1244" s="65">
        <v>34</v>
      </c>
      <c r="J1244" s="192">
        <v>16</v>
      </c>
      <c r="K1244" s="192">
        <v>2144</v>
      </c>
      <c r="L1244" s="193">
        <v>6</v>
      </c>
      <c r="M1244" s="194">
        <f t="shared" si="1189"/>
        <v>134</v>
      </c>
      <c r="N1244" s="242">
        <f t="shared" ref="N1244:N1245" si="1193">IF(J1244=0,0,(K1244-L1244)/J1244)</f>
        <v>133.625</v>
      </c>
      <c r="O1244" s="192">
        <v>234</v>
      </c>
      <c r="P1244" s="285">
        <f t="shared" ref="P1244:R1244" si="1194">P1243</f>
        <v>30</v>
      </c>
      <c r="Q1244" s="285">
        <f t="shared" si="1194"/>
        <v>6</v>
      </c>
      <c r="R1244" s="285">
        <f t="shared" si="1194"/>
        <v>59419</v>
      </c>
      <c r="S1244" s="66" t="s">
        <v>744</v>
      </c>
    </row>
    <row r="1245" spans="1:20">
      <c r="A1245" s="284">
        <f t="shared" si="1148"/>
        <v>43024</v>
      </c>
      <c r="B1245" s="285">
        <f t="shared" si="1149"/>
        <v>3</v>
      </c>
      <c r="C1245" s="125" t="s">
        <v>911</v>
      </c>
      <c r="D1245" s="97"/>
      <c r="E1245" s="97"/>
      <c r="F1245" s="173">
        <v>116</v>
      </c>
      <c r="G1245" s="109" t="s">
        <v>670</v>
      </c>
      <c r="H1245" s="285">
        <f t="shared" si="1192"/>
        <v>45</v>
      </c>
      <c r="I1245" s="65">
        <v>5</v>
      </c>
      <c r="J1245" s="192">
        <v>16</v>
      </c>
      <c r="K1245" s="192">
        <v>2160</v>
      </c>
      <c r="L1245" s="193">
        <v>7</v>
      </c>
      <c r="M1245" s="194">
        <f t="shared" si="1189"/>
        <v>135</v>
      </c>
      <c r="N1245" s="242">
        <f t="shared" si="1193"/>
        <v>134.5625</v>
      </c>
      <c r="O1245" s="192">
        <v>312</v>
      </c>
      <c r="P1245" s="285">
        <f t="shared" ref="P1245:R1245" si="1195">P1244</f>
        <v>30</v>
      </c>
      <c r="Q1245" s="285">
        <f t="shared" si="1195"/>
        <v>6</v>
      </c>
      <c r="R1245" s="285">
        <f t="shared" si="1195"/>
        <v>59419</v>
      </c>
      <c r="S1245" s="194">
        <f>AVERAGE(M1243:M1272)</f>
        <v>124.06763888888889</v>
      </c>
      <c r="T1245" s="232"/>
    </row>
    <row r="1246" spans="1:20">
      <c r="A1246" s="284">
        <f t="shared" si="1148"/>
        <v>43024</v>
      </c>
      <c r="B1246" s="285">
        <f t="shared" si="1149"/>
        <v>4</v>
      </c>
      <c r="C1246" s="125" t="s">
        <v>920</v>
      </c>
      <c r="D1246" s="66" t="s">
        <v>927</v>
      </c>
      <c r="E1246" s="66" t="s">
        <v>545</v>
      </c>
      <c r="F1246" s="101">
        <v>109</v>
      </c>
      <c r="G1246" s="66" t="s">
        <v>670</v>
      </c>
      <c r="H1246" s="285">
        <f t="shared" si="1192"/>
        <v>45</v>
      </c>
      <c r="I1246" s="65">
        <v>17</v>
      </c>
      <c r="J1246" s="192">
        <v>16</v>
      </c>
      <c r="K1246" s="192">
        <v>2145</v>
      </c>
      <c r="L1246" s="193">
        <v>37</v>
      </c>
      <c r="M1246" s="194">
        <f t="shared" si="1189"/>
        <v>134.0625</v>
      </c>
      <c r="N1246" s="242">
        <f>IF(J1246=0,0,(K1246-L1246)/J1246)</f>
        <v>131.75</v>
      </c>
      <c r="O1246" s="192">
        <v>73</v>
      </c>
      <c r="P1246" s="285">
        <f t="shared" ref="P1246:R1246" si="1196">P1245</f>
        <v>30</v>
      </c>
      <c r="Q1246" s="285">
        <f t="shared" si="1196"/>
        <v>6</v>
      </c>
      <c r="R1246" s="285">
        <f t="shared" si="1196"/>
        <v>59419</v>
      </c>
      <c r="S1246" s="66" t="s">
        <v>912</v>
      </c>
    </row>
    <row r="1247" spans="1:20">
      <c r="A1247" s="284">
        <f t="shared" si="1148"/>
        <v>43024</v>
      </c>
      <c r="B1247" s="285">
        <f t="shared" si="1149"/>
        <v>5</v>
      </c>
      <c r="C1247" s="66" t="s">
        <v>612</v>
      </c>
      <c r="D1247" s="66" t="s">
        <v>612</v>
      </c>
      <c r="E1247" s="66"/>
      <c r="F1247" s="173">
        <v>104</v>
      </c>
      <c r="G1247" s="66" t="s">
        <v>670</v>
      </c>
      <c r="H1247" s="285">
        <f t="shared" si="1192"/>
        <v>45</v>
      </c>
      <c r="I1247" s="65">
        <v>10</v>
      </c>
      <c r="J1247" s="192">
        <v>16</v>
      </c>
      <c r="K1247" s="192">
        <v>2140</v>
      </c>
      <c r="L1247" s="193">
        <v>2</v>
      </c>
      <c r="M1247" s="194">
        <f>IF(J1247=0,0,(K1247)/J1247)</f>
        <v>133.75</v>
      </c>
      <c r="N1247" s="242">
        <f>IF(J1247=0,0,(K1247-L1247)/J1247)</f>
        <v>133.625</v>
      </c>
      <c r="O1247" s="192">
        <v>228</v>
      </c>
      <c r="P1247" s="285">
        <f t="shared" ref="P1247:R1247" si="1197">P1246</f>
        <v>30</v>
      </c>
      <c r="Q1247" s="285">
        <f t="shared" si="1197"/>
        <v>6</v>
      </c>
      <c r="R1247" s="285">
        <f t="shared" si="1197"/>
        <v>59419</v>
      </c>
      <c r="S1247" s="194">
        <f>AVERAGE(F1243:F1272)</f>
        <v>86.266666666666666</v>
      </c>
    </row>
    <row r="1248" spans="1:20">
      <c r="A1248" s="284">
        <f t="shared" si="1148"/>
        <v>43024</v>
      </c>
      <c r="B1248" s="285">
        <f t="shared" si="1149"/>
        <v>6</v>
      </c>
      <c r="C1248" s="396" t="s">
        <v>913</v>
      </c>
      <c r="D1248" s="100"/>
      <c r="E1248" s="100"/>
      <c r="F1248" s="173">
        <v>104</v>
      </c>
      <c r="G1248" s="109" t="s">
        <v>670</v>
      </c>
      <c r="H1248" s="285">
        <f t="shared" si="1192"/>
        <v>45</v>
      </c>
      <c r="I1248" s="65">
        <v>5</v>
      </c>
      <c r="J1248" s="192">
        <v>16</v>
      </c>
      <c r="K1248" s="192">
        <v>2160</v>
      </c>
      <c r="L1248" s="193">
        <v>28</v>
      </c>
      <c r="M1248" s="194">
        <f t="shared" si="1189"/>
        <v>135</v>
      </c>
      <c r="N1248" s="242">
        <f t="shared" ref="N1248" si="1198">IF(J1248=0,0,(K1248-L1248)/J1248)</f>
        <v>133.25</v>
      </c>
      <c r="O1248" s="192">
        <v>0</v>
      </c>
      <c r="P1248" s="285">
        <f t="shared" ref="P1248:R1248" si="1199">P1247</f>
        <v>30</v>
      </c>
      <c r="Q1248" s="285">
        <f t="shared" si="1199"/>
        <v>6</v>
      </c>
      <c r="R1248" s="285">
        <f t="shared" si="1199"/>
        <v>59419</v>
      </c>
      <c r="S1248" s="66" t="s">
        <v>791</v>
      </c>
    </row>
    <row r="1249" spans="1:19">
      <c r="A1249" s="284">
        <f t="shared" si="1148"/>
        <v>43024</v>
      </c>
      <c r="B1249" s="285">
        <f t="shared" si="1149"/>
        <v>7</v>
      </c>
      <c r="C1249" s="66" t="s">
        <v>588</v>
      </c>
      <c r="D1249" s="66" t="s">
        <v>926</v>
      </c>
      <c r="E1249" s="66" t="s">
        <v>545</v>
      </c>
      <c r="F1249" s="101">
        <v>100</v>
      </c>
      <c r="G1249" s="66" t="s">
        <v>670</v>
      </c>
      <c r="H1249" s="285">
        <f t="shared" si="1192"/>
        <v>45</v>
      </c>
      <c r="I1249" s="65">
        <v>17</v>
      </c>
      <c r="J1249" s="192">
        <v>16</v>
      </c>
      <c r="K1249" s="192">
        <v>2154</v>
      </c>
      <c r="L1249" s="193">
        <v>3</v>
      </c>
      <c r="M1249" s="194">
        <f>IF(J1249=0,0,(K1249)/J1249)</f>
        <v>134.625</v>
      </c>
      <c r="N1249" s="242">
        <f>IF(J1249=0,0,(K1249-L1249)/J1249)</f>
        <v>134.4375</v>
      </c>
      <c r="O1249" s="192">
        <v>722</v>
      </c>
      <c r="P1249" s="285">
        <f t="shared" ref="P1249:R1249" si="1200">P1248</f>
        <v>30</v>
      </c>
      <c r="Q1249" s="285">
        <f t="shared" si="1200"/>
        <v>6</v>
      </c>
      <c r="R1249" s="285">
        <f t="shared" si="1200"/>
        <v>59419</v>
      </c>
      <c r="S1249" s="194">
        <f>S1245*P1243*16</f>
        <v>59552.466666666667</v>
      </c>
    </row>
    <row r="1250" spans="1:19">
      <c r="A1250" s="284">
        <f t="shared" si="1148"/>
        <v>43024</v>
      </c>
      <c r="B1250" s="285">
        <f t="shared" si="1149"/>
        <v>8</v>
      </c>
      <c r="C1250" s="66" t="s">
        <v>613</v>
      </c>
      <c r="D1250" s="66" t="s">
        <v>589</v>
      </c>
      <c r="E1250" s="66" t="s">
        <v>861</v>
      </c>
      <c r="F1250" s="173">
        <v>97</v>
      </c>
      <c r="G1250" s="66" t="s">
        <v>670</v>
      </c>
      <c r="H1250" s="285">
        <f t="shared" si="1192"/>
        <v>45</v>
      </c>
      <c r="I1250" s="65">
        <v>17</v>
      </c>
      <c r="J1250" s="192">
        <v>16</v>
      </c>
      <c r="K1250" s="192">
        <v>2160</v>
      </c>
      <c r="L1250" s="193">
        <v>0</v>
      </c>
      <c r="M1250" s="194">
        <f t="shared" ref="M1250:M1253" si="1201">IF(J1250=0,0,(K1250)/J1250)</f>
        <v>135</v>
      </c>
      <c r="N1250" s="242">
        <f t="shared" ref="N1250:N1252" si="1202">IF(J1250=0,0,(K1250-L1250)/J1250)</f>
        <v>135</v>
      </c>
      <c r="O1250" s="192">
        <v>137</v>
      </c>
      <c r="P1250" s="285">
        <f t="shared" ref="P1250:R1250" si="1203">P1249</f>
        <v>30</v>
      </c>
      <c r="Q1250" s="285">
        <f t="shared" si="1203"/>
        <v>6</v>
      </c>
      <c r="R1250" s="285">
        <f t="shared" si="1203"/>
        <v>59419</v>
      </c>
      <c r="S1250" s="66" t="s">
        <v>771</v>
      </c>
    </row>
    <row r="1251" spans="1:19">
      <c r="A1251" s="284">
        <f t="shared" si="1148"/>
        <v>43024</v>
      </c>
      <c r="B1251" s="285">
        <f t="shared" si="1149"/>
        <v>9</v>
      </c>
      <c r="C1251" s="66" t="s">
        <v>597</v>
      </c>
      <c r="D1251" s="66" t="s">
        <v>618</v>
      </c>
      <c r="E1251" s="66" t="s">
        <v>545</v>
      </c>
      <c r="F1251" s="277">
        <v>96</v>
      </c>
      <c r="G1251" s="66" t="s">
        <v>670</v>
      </c>
      <c r="H1251" s="285">
        <f t="shared" si="1192"/>
        <v>45</v>
      </c>
      <c r="I1251" s="65">
        <v>44</v>
      </c>
      <c r="J1251" s="192">
        <v>16</v>
      </c>
      <c r="K1251" s="192">
        <v>2160</v>
      </c>
      <c r="L1251" s="193">
        <v>45</v>
      </c>
      <c r="M1251" s="194">
        <f t="shared" si="1201"/>
        <v>135</v>
      </c>
      <c r="N1251" s="242">
        <f t="shared" si="1202"/>
        <v>132.1875</v>
      </c>
      <c r="O1251" s="192">
        <v>124</v>
      </c>
      <c r="P1251" s="285">
        <f t="shared" ref="P1251:R1251" si="1204">P1250</f>
        <v>30</v>
      </c>
      <c r="Q1251" s="285">
        <f t="shared" si="1204"/>
        <v>6</v>
      </c>
      <c r="R1251" s="285">
        <f t="shared" si="1204"/>
        <v>59419</v>
      </c>
      <c r="S1251" s="194">
        <f>AVERAGE(I1243:I1272)</f>
        <v>17.966666666666665</v>
      </c>
    </row>
    <row r="1252" spans="1:19">
      <c r="A1252" s="284">
        <f t="shared" si="1148"/>
        <v>43024</v>
      </c>
      <c r="B1252" s="285">
        <f t="shared" si="1149"/>
        <v>10</v>
      </c>
      <c r="C1252" s="66" t="s">
        <v>36</v>
      </c>
      <c r="D1252" s="66" t="s">
        <v>816</v>
      </c>
      <c r="E1252" s="66" t="s">
        <v>817</v>
      </c>
      <c r="F1252" s="173">
        <v>96</v>
      </c>
      <c r="G1252" s="66" t="s">
        <v>670</v>
      </c>
      <c r="H1252" s="285">
        <f t="shared" si="1192"/>
        <v>45</v>
      </c>
      <c r="I1252" s="65">
        <v>44</v>
      </c>
      <c r="J1252" s="192">
        <v>16</v>
      </c>
      <c r="K1252" s="192">
        <v>2142</v>
      </c>
      <c r="L1252" s="193">
        <v>142</v>
      </c>
      <c r="M1252" s="194">
        <f t="shared" si="1201"/>
        <v>133.875</v>
      </c>
      <c r="N1252" s="242">
        <f t="shared" si="1202"/>
        <v>125</v>
      </c>
      <c r="O1252" s="192">
        <v>179</v>
      </c>
      <c r="P1252" s="285">
        <f t="shared" ref="P1252:R1252" si="1205">P1251</f>
        <v>30</v>
      </c>
      <c r="Q1252" s="285">
        <f t="shared" si="1205"/>
        <v>6</v>
      </c>
      <c r="R1252" s="285">
        <f t="shared" si="1205"/>
        <v>59419</v>
      </c>
      <c r="S1252" s="66"/>
    </row>
    <row r="1253" spans="1:19">
      <c r="A1253" s="284">
        <f t="shared" si="1148"/>
        <v>43024</v>
      </c>
      <c r="B1253" s="285">
        <f t="shared" si="1149"/>
        <v>11</v>
      </c>
      <c r="C1253" s="393" t="s">
        <v>515</v>
      </c>
      <c r="D1253" s="43" t="s">
        <v>598</v>
      </c>
      <c r="E1253" s="43"/>
      <c r="F1253" s="277">
        <v>94</v>
      </c>
      <c r="G1253" s="66" t="s">
        <v>670</v>
      </c>
      <c r="H1253" s="285">
        <f t="shared" si="1192"/>
        <v>45</v>
      </c>
      <c r="I1253" s="65">
        <v>7</v>
      </c>
      <c r="J1253" s="192">
        <v>16</v>
      </c>
      <c r="K1253" s="192">
        <v>2155</v>
      </c>
      <c r="L1253" s="193">
        <v>105</v>
      </c>
      <c r="M1253" s="194">
        <f t="shared" si="1201"/>
        <v>134.6875</v>
      </c>
      <c r="N1253" s="242">
        <f t="shared" ref="N1253:N1258" si="1206">IF(J1253=0,0,(K1253-L1253)/J1253)</f>
        <v>128.125</v>
      </c>
      <c r="O1253" s="192">
        <v>1152</v>
      </c>
      <c r="P1253" s="285">
        <f t="shared" ref="P1253:R1253" si="1207">P1252</f>
        <v>30</v>
      </c>
      <c r="Q1253" s="285">
        <f t="shared" si="1207"/>
        <v>6</v>
      </c>
      <c r="R1253" s="285">
        <f t="shared" si="1207"/>
        <v>59419</v>
      </c>
      <c r="S1253" s="66"/>
    </row>
    <row r="1254" spans="1:19">
      <c r="A1254" s="284">
        <f t="shared" si="1148"/>
        <v>43024</v>
      </c>
      <c r="B1254" s="285">
        <f t="shared" si="1149"/>
        <v>12</v>
      </c>
      <c r="C1254" s="66" t="s">
        <v>921</v>
      </c>
      <c r="D1254" s="66" t="s">
        <v>925</v>
      </c>
      <c r="E1254" s="66" t="s">
        <v>545</v>
      </c>
      <c r="F1254" s="101">
        <v>94</v>
      </c>
      <c r="G1254" s="66" t="s">
        <v>670</v>
      </c>
      <c r="H1254" s="285">
        <f t="shared" si="1192"/>
        <v>45</v>
      </c>
      <c r="I1254" s="65">
        <v>20</v>
      </c>
      <c r="J1254" s="192">
        <v>16</v>
      </c>
      <c r="K1254" s="192">
        <v>2096</v>
      </c>
      <c r="L1254" s="193">
        <v>49</v>
      </c>
      <c r="M1254" s="194">
        <f t="shared" ref="M1254:M1259" si="1208">IF(J1254=0,0,(K1254)/J1254)</f>
        <v>131</v>
      </c>
      <c r="N1254" s="242">
        <f t="shared" si="1206"/>
        <v>127.9375</v>
      </c>
      <c r="O1254" s="192">
        <v>77</v>
      </c>
      <c r="P1254" s="285">
        <f t="shared" ref="P1254:R1254" si="1209">P1253</f>
        <v>30</v>
      </c>
      <c r="Q1254" s="285">
        <f t="shared" si="1209"/>
        <v>6</v>
      </c>
      <c r="R1254" s="285">
        <f t="shared" si="1209"/>
        <v>59419</v>
      </c>
      <c r="S1254" s="66"/>
    </row>
    <row r="1255" spans="1:19">
      <c r="A1255" s="284">
        <f t="shared" si="1148"/>
        <v>43024</v>
      </c>
      <c r="B1255" s="285">
        <f t="shared" si="1149"/>
        <v>13</v>
      </c>
      <c r="C1255" s="66" t="s">
        <v>381</v>
      </c>
      <c r="D1255" s="66" t="s">
        <v>928</v>
      </c>
      <c r="E1255" s="66" t="s">
        <v>545</v>
      </c>
      <c r="F1255" s="101">
        <v>90</v>
      </c>
      <c r="G1255" s="66" t="s">
        <v>670</v>
      </c>
      <c r="H1255" s="285">
        <f t="shared" si="1192"/>
        <v>45</v>
      </c>
      <c r="I1255" s="65">
        <v>29</v>
      </c>
      <c r="J1255" s="192">
        <v>16</v>
      </c>
      <c r="K1255" s="192">
        <v>2160</v>
      </c>
      <c r="L1255" s="193">
        <v>16</v>
      </c>
      <c r="M1255" s="194">
        <f t="shared" si="1208"/>
        <v>135</v>
      </c>
      <c r="N1255" s="242">
        <f t="shared" si="1206"/>
        <v>134</v>
      </c>
      <c r="O1255" s="192">
        <v>224</v>
      </c>
      <c r="P1255" s="285">
        <f t="shared" ref="P1255:R1255" si="1210">P1254</f>
        <v>30</v>
      </c>
      <c r="Q1255" s="285">
        <f t="shared" si="1210"/>
        <v>6</v>
      </c>
      <c r="R1255" s="285">
        <f t="shared" si="1210"/>
        <v>59419</v>
      </c>
      <c r="S1255" s="66"/>
    </row>
    <row r="1256" spans="1:19">
      <c r="A1256" s="284">
        <f t="shared" si="1148"/>
        <v>43024</v>
      </c>
      <c r="B1256" s="285">
        <f t="shared" si="1149"/>
        <v>14</v>
      </c>
      <c r="C1256" s="66" t="s">
        <v>629</v>
      </c>
      <c r="D1256" s="66" t="s">
        <v>629</v>
      </c>
      <c r="E1256" s="66"/>
      <c r="F1256" s="173">
        <v>89</v>
      </c>
      <c r="G1256" s="66" t="s">
        <v>670</v>
      </c>
      <c r="H1256" s="285">
        <f t="shared" si="1192"/>
        <v>45</v>
      </c>
      <c r="I1256" s="65">
        <v>8</v>
      </c>
      <c r="J1256" s="192">
        <v>16</v>
      </c>
      <c r="K1256" s="192">
        <v>2113</v>
      </c>
      <c r="L1256" s="193">
        <v>86</v>
      </c>
      <c r="M1256" s="194">
        <f t="shared" si="1208"/>
        <v>132.0625</v>
      </c>
      <c r="N1256" s="242">
        <f t="shared" si="1206"/>
        <v>126.6875</v>
      </c>
      <c r="O1256" s="192">
        <v>283</v>
      </c>
      <c r="P1256" s="285">
        <f t="shared" ref="P1256:R1256" si="1211">P1255</f>
        <v>30</v>
      </c>
      <c r="Q1256" s="285">
        <f t="shared" si="1211"/>
        <v>6</v>
      </c>
      <c r="R1256" s="285">
        <f t="shared" si="1211"/>
        <v>59419</v>
      </c>
      <c r="S1256" s="66"/>
    </row>
    <row r="1257" spans="1:19">
      <c r="A1257" s="284">
        <f t="shared" si="1148"/>
        <v>43024</v>
      </c>
      <c r="B1257" s="285">
        <f t="shared" si="1149"/>
        <v>15</v>
      </c>
      <c r="C1257" s="66" t="s">
        <v>628</v>
      </c>
      <c r="D1257" s="66" t="s">
        <v>628</v>
      </c>
      <c r="E1257" s="66"/>
      <c r="F1257" s="101">
        <v>89</v>
      </c>
      <c r="G1257" s="66" t="s">
        <v>343</v>
      </c>
      <c r="H1257" s="285">
        <f t="shared" si="1192"/>
        <v>45</v>
      </c>
      <c r="I1257" s="65">
        <v>8</v>
      </c>
      <c r="J1257" s="192">
        <v>16</v>
      </c>
      <c r="K1257" s="192">
        <v>2154</v>
      </c>
      <c r="L1257" s="193">
        <v>31</v>
      </c>
      <c r="M1257" s="194">
        <f t="shared" si="1208"/>
        <v>134.625</v>
      </c>
      <c r="N1257" s="242">
        <f t="shared" si="1206"/>
        <v>132.6875</v>
      </c>
      <c r="O1257" s="192">
        <v>90</v>
      </c>
      <c r="P1257" s="285">
        <f t="shared" ref="P1257:R1257" si="1212">P1256</f>
        <v>30</v>
      </c>
      <c r="Q1257" s="285">
        <f t="shared" si="1212"/>
        <v>6</v>
      </c>
      <c r="R1257" s="285">
        <f t="shared" si="1212"/>
        <v>59419</v>
      </c>
      <c r="S1257" s="66"/>
    </row>
    <row r="1258" spans="1:19">
      <c r="A1258" s="284">
        <f t="shared" si="1148"/>
        <v>43024</v>
      </c>
      <c r="B1258" s="285">
        <f t="shared" si="1149"/>
        <v>16</v>
      </c>
      <c r="C1258" s="66" t="s">
        <v>946</v>
      </c>
      <c r="D1258" s="66" t="s">
        <v>946</v>
      </c>
      <c r="E1258" s="66"/>
      <c r="F1258" s="101">
        <v>89</v>
      </c>
      <c r="G1258" s="66" t="s">
        <v>343</v>
      </c>
      <c r="H1258" s="285">
        <f t="shared" si="1192"/>
        <v>45</v>
      </c>
      <c r="I1258" s="65">
        <v>4</v>
      </c>
      <c r="J1258" s="192">
        <v>16</v>
      </c>
      <c r="K1258" s="192">
        <v>2096</v>
      </c>
      <c r="L1258" s="193">
        <v>47</v>
      </c>
      <c r="M1258" s="194">
        <f t="shared" si="1208"/>
        <v>131</v>
      </c>
      <c r="N1258" s="242">
        <f t="shared" si="1206"/>
        <v>128.0625</v>
      </c>
      <c r="O1258" s="192">
        <v>133</v>
      </c>
      <c r="P1258" s="285">
        <f t="shared" ref="P1258:R1258" si="1213">P1257</f>
        <v>30</v>
      </c>
      <c r="Q1258" s="285">
        <f t="shared" si="1213"/>
        <v>6</v>
      </c>
      <c r="R1258" s="285">
        <f t="shared" si="1213"/>
        <v>59419</v>
      </c>
      <c r="S1258" s="66"/>
    </row>
    <row r="1259" spans="1:19">
      <c r="A1259" s="284">
        <f t="shared" si="1148"/>
        <v>43024</v>
      </c>
      <c r="B1259" s="285">
        <f t="shared" si="1149"/>
        <v>17</v>
      </c>
      <c r="C1259" s="394" t="s">
        <v>579</v>
      </c>
      <c r="D1259" s="394" t="s">
        <v>397</v>
      </c>
      <c r="E1259" s="394" t="s">
        <v>810</v>
      </c>
      <c r="F1259" s="278">
        <v>85</v>
      </c>
      <c r="G1259" s="66" t="s">
        <v>670</v>
      </c>
      <c r="H1259" s="285">
        <f t="shared" si="1192"/>
        <v>45</v>
      </c>
      <c r="I1259" s="247">
        <v>27</v>
      </c>
      <c r="J1259" s="192">
        <v>16</v>
      </c>
      <c r="K1259" s="248">
        <v>2160</v>
      </c>
      <c r="L1259" s="193">
        <v>15</v>
      </c>
      <c r="M1259" s="250">
        <f t="shared" si="1208"/>
        <v>135</v>
      </c>
      <c r="N1259" s="251">
        <f t="shared" ref="N1259" si="1214">IF(J1259=0,0,(K1259-L1259)/J1259)</f>
        <v>134.0625</v>
      </c>
      <c r="O1259" s="192">
        <v>377</v>
      </c>
      <c r="P1259" s="285">
        <f t="shared" ref="P1259:R1259" si="1215">P1258</f>
        <v>30</v>
      </c>
      <c r="Q1259" s="285">
        <f t="shared" si="1215"/>
        <v>6</v>
      </c>
      <c r="R1259" s="285">
        <f t="shared" si="1215"/>
        <v>59419</v>
      </c>
      <c r="S1259" s="66"/>
    </row>
    <row r="1260" spans="1:19">
      <c r="A1260" s="284">
        <f t="shared" si="1148"/>
        <v>43024</v>
      </c>
      <c r="B1260" s="285">
        <f t="shared" si="1149"/>
        <v>18</v>
      </c>
      <c r="C1260" s="66" t="s">
        <v>924</v>
      </c>
      <c r="D1260" s="66" t="s">
        <v>924</v>
      </c>
      <c r="E1260" s="66" t="s">
        <v>545</v>
      </c>
      <c r="F1260" s="101">
        <v>83</v>
      </c>
      <c r="G1260" s="66" t="s">
        <v>670</v>
      </c>
      <c r="H1260" s="285">
        <f t="shared" si="1192"/>
        <v>45</v>
      </c>
      <c r="I1260" s="65">
        <v>8</v>
      </c>
      <c r="J1260" s="192">
        <v>16</v>
      </c>
      <c r="K1260" s="192">
        <v>2147</v>
      </c>
      <c r="L1260" s="193">
        <v>57</v>
      </c>
      <c r="M1260" s="194">
        <f t="shared" ref="M1260" si="1216">IF(J1260=0,0,(K1260)/J1260)</f>
        <v>134.1875</v>
      </c>
      <c r="N1260" s="242">
        <f t="shared" ref="N1260" si="1217">IF(J1260=0,0,(K1260-L1260)/J1260)</f>
        <v>130.625</v>
      </c>
      <c r="O1260" s="192">
        <v>440</v>
      </c>
      <c r="P1260" s="285">
        <f t="shared" ref="P1260:R1260" si="1218">P1259</f>
        <v>30</v>
      </c>
      <c r="Q1260" s="285">
        <f t="shared" si="1218"/>
        <v>6</v>
      </c>
      <c r="R1260" s="285">
        <f t="shared" si="1218"/>
        <v>59419</v>
      </c>
      <c r="S1260" s="66"/>
    </row>
    <row r="1261" spans="1:19">
      <c r="A1261" s="284">
        <f t="shared" si="1148"/>
        <v>43024</v>
      </c>
      <c r="B1261" s="285">
        <f t="shared" si="1149"/>
        <v>19</v>
      </c>
      <c r="C1261" s="66" t="s">
        <v>41</v>
      </c>
      <c r="D1261" s="66" t="s">
        <v>41</v>
      </c>
      <c r="E1261" s="66" t="s">
        <v>545</v>
      </c>
      <c r="F1261" s="278">
        <v>82</v>
      </c>
      <c r="G1261" s="109" t="s">
        <v>343</v>
      </c>
      <c r="H1261" s="285">
        <f t="shared" si="1192"/>
        <v>45</v>
      </c>
      <c r="I1261" s="65">
        <v>41</v>
      </c>
      <c r="J1261" s="192">
        <v>16</v>
      </c>
      <c r="K1261" s="192">
        <v>2103</v>
      </c>
      <c r="L1261" s="193">
        <v>86</v>
      </c>
      <c r="M1261" s="194">
        <f t="shared" ref="M1261" si="1219">IF(J1261=0,0,(K1261)/J1261)</f>
        <v>131.4375</v>
      </c>
      <c r="N1261" s="242">
        <f t="shared" ref="N1261:N1262" si="1220">IF(J1261=0,0,(K1261-L1261)/J1261)</f>
        <v>126.0625</v>
      </c>
      <c r="O1261" s="192">
        <v>33</v>
      </c>
      <c r="P1261" s="285">
        <f t="shared" ref="P1261:R1261" si="1221">P1260</f>
        <v>30</v>
      </c>
      <c r="Q1261" s="285">
        <f t="shared" si="1221"/>
        <v>6</v>
      </c>
      <c r="R1261" s="285">
        <f t="shared" si="1221"/>
        <v>59419</v>
      </c>
      <c r="S1261" s="66"/>
    </row>
    <row r="1262" spans="1:19">
      <c r="A1262" s="284">
        <f t="shared" si="1148"/>
        <v>43024</v>
      </c>
      <c r="B1262" s="285">
        <f t="shared" si="1149"/>
        <v>20</v>
      </c>
      <c r="C1262" s="66" t="s">
        <v>577</v>
      </c>
      <c r="D1262" s="66" t="s">
        <v>577</v>
      </c>
      <c r="E1262" s="66" t="s">
        <v>545</v>
      </c>
      <c r="F1262" s="278">
        <v>81</v>
      </c>
      <c r="G1262" s="66" t="s">
        <v>670</v>
      </c>
      <c r="H1262" s="285">
        <f t="shared" si="1192"/>
        <v>45</v>
      </c>
      <c r="I1262" s="247">
        <v>17</v>
      </c>
      <c r="J1262" s="192">
        <v>16</v>
      </c>
      <c r="K1262" s="248">
        <v>2139</v>
      </c>
      <c r="L1262" s="193">
        <v>0</v>
      </c>
      <c r="M1262" s="250">
        <f t="shared" ref="M1262:M1267" si="1222">IF(J1262=0,0,(K1262)/J1262)</f>
        <v>133.6875</v>
      </c>
      <c r="N1262" s="251">
        <f t="shared" si="1220"/>
        <v>133.6875</v>
      </c>
      <c r="O1262" s="192">
        <v>683</v>
      </c>
      <c r="P1262" s="285">
        <f t="shared" ref="P1262:R1262" si="1223">P1261</f>
        <v>30</v>
      </c>
      <c r="Q1262" s="285">
        <f t="shared" si="1223"/>
        <v>6</v>
      </c>
      <c r="R1262" s="285">
        <f t="shared" si="1223"/>
        <v>59419</v>
      </c>
      <c r="S1262" s="66"/>
    </row>
    <row r="1263" spans="1:19">
      <c r="A1263" s="284">
        <f t="shared" si="1148"/>
        <v>43024</v>
      </c>
      <c r="B1263" s="285">
        <f t="shared" si="1149"/>
        <v>21</v>
      </c>
      <c r="C1263" s="66" t="s">
        <v>943</v>
      </c>
      <c r="D1263" s="66" t="s">
        <v>943</v>
      </c>
      <c r="E1263" s="66"/>
      <c r="F1263" s="101">
        <v>80</v>
      </c>
      <c r="G1263" s="66" t="s">
        <v>343</v>
      </c>
      <c r="H1263" s="285">
        <f t="shared" si="1192"/>
        <v>45</v>
      </c>
      <c r="I1263" s="65">
        <v>4</v>
      </c>
      <c r="J1263" s="192">
        <v>16</v>
      </c>
      <c r="K1263" s="192">
        <v>1794</v>
      </c>
      <c r="L1263" s="193">
        <v>46</v>
      </c>
      <c r="M1263" s="194">
        <f t="shared" si="1222"/>
        <v>112.125</v>
      </c>
      <c r="N1263" s="242">
        <f>IF(J1263=0,0,(K1263-L1263)/J1263)</f>
        <v>109.25</v>
      </c>
      <c r="O1263" s="192">
        <v>101</v>
      </c>
      <c r="P1263" s="285">
        <f t="shared" ref="P1263:R1263" si="1224">P1262</f>
        <v>30</v>
      </c>
      <c r="Q1263" s="285">
        <f t="shared" si="1224"/>
        <v>6</v>
      </c>
      <c r="R1263" s="285">
        <f t="shared" si="1224"/>
        <v>59419</v>
      </c>
      <c r="S1263" s="66"/>
    </row>
    <row r="1264" spans="1:19">
      <c r="A1264" s="284">
        <f t="shared" si="1148"/>
        <v>43024</v>
      </c>
      <c r="B1264" s="285">
        <f t="shared" si="1149"/>
        <v>22</v>
      </c>
      <c r="C1264" s="66" t="s">
        <v>948</v>
      </c>
      <c r="D1264" s="66"/>
      <c r="E1264" s="66" t="s">
        <v>545</v>
      </c>
      <c r="F1264" s="300">
        <v>78</v>
      </c>
      <c r="G1264" s="66" t="s">
        <v>343</v>
      </c>
      <c r="H1264" s="285">
        <f t="shared" si="1192"/>
        <v>45</v>
      </c>
      <c r="I1264" s="247">
        <v>6</v>
      </c>
      <c r="J1264" s="192">
        <v>16</v>
      </c>
      <c r="K1264" s="248">
        <v>2109</v>
      </c>
      <c r="L1264" s="193">
        <v>3</v>
      </c>
      <c r="M1264" s="250">
        <f t="shared" si="1222"/>
        <v>131.8125</v>
      </c>
      <c r="N1264" s="251">
        <f>IF(J1264=0,0,(K1264-L1264)/J1264)</f>
        <v>131.625</v>
      </c>
      <c r="O1264" s="192">
        <v>140</v>
      </c>
      <c r="P1264" s="285">
        <f t="shared" ref="P1264:R1264" si="1225">P1263</f>
        <v>30</v>
      </c>
      <c r="Q1264" s="285">
        <f t="shared" si="1225"/>
        <v>6</v>
      </c>
      <c r="R1264" s="285">
        <f t="shared" si="1225"/>
        <v>59419</v>
      </c>
      <c r="S1264" s="66"/>
    </row>
    <row r="1265" spans="1:20">
      <c r="A1265" s="284">
        <f t="shared" si="1148"/>
        <v>43024</v>
      </c>
      <c r="B1265" s="285">
        <f t="shared" si="1149"/>
        <v>23</v>
      </c>
      <c r="C1265" s="397" t="s">
        <v>951</v>
      </c>
      <c r="D1265" s="100"/>
      <c r="E1265" s="100"/>
      <c r="F1265" s="300">
        <v>74</v>
      </c>
      <c r="G1265" s="28" t="s">
        <v>954</v>
      </c>
      <c r="H1265" s="285">
        <f t="shared" si="1192"/>
        <v>45</v>
      </c>
      <c r="I1265" s="247">
        <v>1</v>
      </c>
      <c r="J1265" s="192">
        <v>16</v>
      </c>
      <c r="K1265" s="248">
        <v>0</v>
      </c>
      <c r="L1265" s="193">
        <v>0</v>
      </c>
      <c r="M1265" s="250">
        <f t="shared" si="1222"/>
        <v>0</v>
      </c>
      <c r="N1265" s="251">
        <f>IF(J1265=0,0,(K1265-L1265)/J1265)</f>
        <v>0</v>
      </c>
      <c r="O1265" s="192">
        <v>0</v>
      </c>
      <c r="P1265" s="285">
        <f t="shared" ref="P1265:R1265" si="1226">P1264</f>
        <v>30</v>
      </c>
      <c r="Q1265" s="285">
        <f t="shared" si="1226"/>
        <v>6</v>
      </c>
      <c r="R1265" s="285">
        <f t="shared" si="1226"/>
        <v>59419</v>
      </c>
      <c r="S1265" s="66"/>
    </row>
    <row r="1266" spans="1:20">
      <c r="A1266" s="284">
        <f t="shared" si="1148"/>
        <v>43024</v>
      </c>
      <c r="B1266" s="285">
        <f t="shared" si="1149"/>
        <v>24</v>
      </c>
      <c r="C1266" s="395" t="s">
        <v>952</v>
      </c>
      <c r="D1266" s="127"/>
      <c r="E1266" s="127"/>
      <c r="F1266" s="173">
        <v>70</v>
      </c>
      <c r="G1266" s="28" t="s">
        <v>954</v>
      </c>
      <c r="H1266" s="285">
        <f t="shared" si="1192"/>
        <v>45</v>
      </c>
      <c r="I1266" s="247">
        <v>1</v>
      </c>
      <c r="J1266" s="192">
        <v>15</v>
      </c>
      <c r="K1266" s="248">
        <v>2002</v>
      </c>
      <c r="L1266" s="193">
        <v>0</v>
      </c>
      <c r="M1266" s="250">
        <f t="shared" si="1222"/>
        <v>133.46666666666667</v>
      </c>
      <c r="N1266" s="251">
        <f>IF(J1266=0,0,(K1266-L1266)/J1266)</f>
        <v>133.46666666666667</v>
      </c>
      <c r="O1266" s="192">
        <v>293</v>
      </c>
      <c r="P1266" s="285">
        <f t="shared" ref="P1266:R1266" si="1227">P1265</f>
        <v>30</v>
      </c>
      <c r="Q1266" s="285">
        <f t="shared" si="1227"/>
        <v>6</v>
      </c>
      <c r="R1266" s="285">
        <f t="shared" si="1227"/>
        <v>59419</v>
      </c>
      <c r="S1266" s="66"/>
    </row>
    <row r="1267" spans="1:20">
      <c r="A1267" s="284">
        <f t="shared" si="1148"/>
        <v>43024</v>
      </c>
      <c r="B1267" s="285">
        <f t="shared" si="1149"/>
        <v>25</v>
      </c>
      <c r="C1267" s="397" t="s">
        <v>614</v>
      </c>
      <c r="D1267" s="100" t="s">
        <v>929</v>
      </c>
      <c r="E1267" s="100" t="s">
        <v>545</v>
      </c>
      <c r="F1267" s="101">
        <v>69</v>
      </c>
      <c r="G1267" s="66" t="s">
        <v>670</v>
      </c>
      <c r="H1267" s="285">
        <f t="shared" si="1192"/>
        <v>45</v>
      </c>
      <c r="I1267" s="65">
        <v>42</v>
      </c>
      <c r="J1267" s="192">
        <v>16</v>
      </c>
      <c r="K1267" s="192">
        <v>2135</v>
      </c>
      <c r="L1267" s="193">
        <v>33</v>
      </c>
      <c r="M1267" s="194">
        <f t="shared" si="1222"/>
        <v>133.4375</v>
      </c>
      <c r="N1267" s="242">
        <f>IF(J1267=0,0,(K1267-L1267)/J1267)</f>
        <v>131.375</v>
      </c>
      <c r="O1267" s="192">
        <v>146</v>
      </c>
      <c r="P1267" s="285">
        <f t="shared" ref="P1267:R1267" si="1228">P1266</f>
        <v>30</v>
      </c>
      <c r="Q1267" s="285">
        <f t="shared" si="1228"/>
        <v>6</v>
      </c>
      <c r="R1267" s="285">
        <f t="shared" si="1228"/>
        <v>59419</v>
      </c>
      <c r="S1267" s="66"/>
    </row>
    <row r="1268" spans="1:20">
      <c r="A1268" s="284">
        <f t="shared" si="1148"/>
        <v>43024</v>
      </c>
      <c r="B1268" s="285">
        <f t="shared" si="1149"/>
        <v>26</v>
      </c>
      <c r="C1268" s="393" t="s">
        <v>604</v>
      </c>
      <c r="D1268" s="43" t="s">
        <v>826</v>
      </c>
      <c r="E1268" s="43" t="s">
        <v>810</v>
      </c>
      <c r="F1268" s="278">
        <v>62</v>
      </c>
      <c r="G1268" s="293" t="s">
        <v>536</v>
      </c>
      <c r="H1268" s="285">
        <f t="shared" si="1192"/>
        <v>45</v>
      </c>
      <c r="I1268" s="247">
        <v>42</v>
      </c>
      <c r="J1268" s="192">
        <v>16</v>
      </c>
      <c r="K1268" s="248">
        <v>2127</v>
      </c>
      <c r="L1268" s="193">
        <v>71</v>
      </c>
      <c r="M1268" s="250">
        <f t="shared" ref="M1268:M1269" si="1229">IF(J1268=0,0,(K1268)/J1268)</f>
        <v>132.9375</v>
      </c>
      <c r="N1268" s="251">
        <f t="shared" ref="N1268:N1269" si="1230">IF(J1268=0,0,(K1268-L1268)/J1268)</f>
        <v>128.5</v>
      </c>
      <c r="O1268" s="248">
        <v>192</v>
      </c>
      <c r="P1268" s="285">
        <f t="shared" ref="P1268:R1268" si="1231">P1267</f>
        <v>30</v>
      </c>
      <c r="Q1268" s="285">
        <f t="shared" si="1231"/>
        <v>6</v>
      </c>
      <c r="R1268" s="285">
        <f t="shared" si="1231"/>
        <v>59419</v>
      </c>
      <c r="S1268" s="66"/>
    </row>
    <row r="1269" spans="1:20">
      <c r="A1269" s="284">
        <f t="shared" si="1148"/>
        <v>43024</v>
      </c>
      <c r="B1269" s="285">
        <f t="shared" si="1149"/>
        <v>27</v>
      </c>
      <c r="C1269" s="393" t="s">
        <v>647</v>
      </c>
      <c r="D1269" s="43" t="s">
        <v>953</v>
      </c>
      <c r="E1269" s="43"/>
      <c r="F1269" s="277">
        <v>61</v>
      </c>
      <c r="G1269" s="28" t="s">
        <v>955</v>
      </c>
      <c r="H1269" s="285">
        <f t="shared" si="1192"/>
        <v>45</v>
      </c>
      <c r="I1269" s="65">
        <v>4</v>
      </c>
      <c r="J1269" s="192">
        <v>16</v>
      </c>
      <c r="K1269" s="192">
        <v>2160</v>
      </c>
      <c r="L1269" s="193">
        <v>75</v>
      </c>
      <c r="M1269" s="194">
        <f t="shared" si="1229"/>
        <v>135</v>
      </c>
      <c r="N1269" s="242">
        <f t="shared" si="1230"/>
        <v>130.3125</v>
      </c>
      <c r="O1269" s="192">
        <v>446</v>
      </c>
      <c r="P1269" s="285">
        <f t="shared" ref="P1269:R1269" si="1232">P1268</f>
        <v>30</v>
      </c>
      <c r="Q1269" s="285">
        <f t="shared" si="1232"/>
        <v>6</v>
      </c>
      <c r="R1269" s="285">
        <f t="shared" si="1232"/>
        <v>59419</v>
      </c>
      <c r="S1269" s="292"/>
    </row>
    <row r="1270" spans="1:20">
      <c r="A1270" s="284">
        <f t="shared" si="1148"/>
        <v>43024</v>
      </c>
      <c r="B1270" s="285">
        <f t="shared" si="1149"/>
        <v>28</v>
      </c>
      <c r="C1270" s="66" t="s">
        <v>881</v>
      </c>
      <c r="D1270" s="66" t="s">
        <v>881</v>
      </c>
      <c r="E1270" s="66" t="s">
        <v>545</v>
      </c>
      <c r="F1270" s="278">
        <v>58</v>
      </c>
      <c r="G1270" s="28" t="s">
        <v>955</v>
      </c>
      <c r="H1270" s="285">
        <f t="shared" si="1192"/>
        <v>45</v>
      </c>
      <c r="I1270" s="65">
        <v>13</v>
      </c>
      <c r="J1270" s="192">
        <v>16</v>
      </c>
      <c r="K1270" s="192">
        <v>2128</v>
      </c>
      <c r="L1270" s="193">
        <v>9</v>
      </c>
      <c r="M1270" s="194">
        <f>IF(J1270=0,0,(K1270)/J1270)</f>
        <v>133</v>
      </c>
      <c r="N1270" s="242">
        <f t="shared" ref="N1270:N1272" si="1233">IF(J1270=0,0,(K1270-L1270)/J1270)</f>
        <v>132.4375</v>
      </c>
      <c r="O1270" s="192">
        <v>131</v>
      </c>
      <c r="P1270" s="285">
        <f t="shared" ref="P1270:R1270" si="1234">P1269</f>
        <v>30</v>
      </c>
      <c r="Q1270" s="285">
        <f t="shared" si="1234"/>
        <v>6</v>
      </c>
      <c r="R1270" s="285">
        <f t="shared" si="1234"/>
        <v>59419</v>
      </c>
      <c r="S1270" s="66"/>
    </row>
    <row r="1271" spans="1:20">
      <c r="A1271" s="284">
        <f t="shared" si="1148"/>
        <v>43024</v>
      </c>
      <c r="B1271" s="285">
        <f t="shared" si="1149"/>
        <v>29</v>
      </c>
      <c r="C1271" s="292" t="s">
        <v>932</v>
      </c>
      <c r="D1271" s="292" t="s">
        <v>930</v>
      </c>
      <c r="E1271" s="292" t="s">
        <v>545</v>
      </c>
      <c r="F1271" s="300">
        <v>52</v>
      </c>
      <c r="G1271" s="293" t="s">
        <v>343</v>
      </c>
      <c r="H1271" s="285">
        <f t="shared" si="1192"/>
        <v>45</v>
      </c>
      <c r="I1271" s="247">
        <v>12</v>
      </c>
      <c r="J1271" s="192">
        <v>16</v>
      </c>
      <c r="K1271" s="248">
        <v>2116</v>
      </c>
      <c r="L1271" s="249">
        <v>8</v>
      </c>
      <c r="M1271" s="250">
        <f t="shared" ref="M1271:M1276" si="1235">IF(J1271=0,0,(K1271)/J1271)</f>
        <v>132.25</v>
      </c>
      <c r="N1271" s="251">
        <f t="shared" si="1233"/>
        <v>131.75</v>
      </c>
      <c r="O1271" s="248">
        <v>45</v>
      </c>
      <c r="P1271" s="285">
        <f t="shared" ref="P1271:R1271" si="1236">P1270</f>
        <v>30</v>
      </c>
      <c r="Q1271" s="285">
        <f t="shared" si="1236"/>
        <v>6</v>
      </c>
      <c r="R1271" s="285">
        <f t="shared" si="1236"/>
        <v>59419</v>
      </c>
      <c r="S1271" s="66"/>
    </row>
    <row r="1272" spans="1:20" ht="17.25" thickBot="1">
      <c r="A1272" s="287">
        <f t="shared" si="1148"/>
        <v>43024</v>
      </c>
      <c r="B1272" s="288">
        <f t="shared" si="1149"/>
        <v>30</v>
      </c>
      <c r="C1272" s="398" t="s">
        <v>944</v>
      </c>
      <c r="D1272" s="73" t="s">
        <v>944</v>
      </c>
      <c r="E1272" s="73" t="s">
        <v>545</v>
      </c>
      <c r="F1272" s="102">
        <v>37</v>
      </c>
      <c r="G1272" s="279" t="s">
        <v>343</v>
      </c>
      <c r="H1272" s="288">
        <f t="shared" si="1192"/>
        <v>45</v>
      </c>
      <c r="I1272" s="70">
        <v>8</v>
      </c>
      <c r="J1272" s="198">
        <v>16</v>
      </c>
      <c r="K1272" s="198">
        <v>0</v>
      </c>
      <c r="L1272" s="199">
        <v>0</v>
      </c>
      <c r="M1272" s="200">
        <f t="shared" si="1235"/>
        <v>0</v>
      </c>
      <c r="N1272" s="255">
        <f t="shared" si="1233"/>
        <v>0</v>
      </c>
      <c r="O1272" s="198">
        <v>0</v>
      </c>
      <c r="P1272" s="288">
        <f t="shared" ref="P1272:R1272" si="1237">P1271</f>
        <v>30</v>
      </c>
      <c r="Q1272" s="288">
        <f t="shared" si="1237"/>
        <v>6</v>
      </c>
      <c r="R1272" s="288">
        <f t="shared" si="1237"/>
        <v>59419</v>
      </c>
      <c r="S1272" s="75"/>
    </row>
    <row r="1273" spans="1:20" ht="17.25" thickTop="1">
      <c r="A1273" s="280">
        <f>A1272+7</f>
        <v>43031</v>
      </c>
      <c r="B1273" s="167">
        <v>1</v>
      </c>
      <c r="C1273" s="142" t="s">
        <v>29</v>
      </c>
      <c r="D1273" s="142" t="s">
        <v>548</v>
      </c>
      <c r="E1273" s="142" t="s">
        <v>810</v>
      </c>
      <c r="F1273" s="170">
        <v>133</v>
      </c>
      <c r="G1273" s="142" t="s">
        <v>670</v>
      </c>
      <c r="H1273" s="167">
        <f>H1272+1</f>
        <v>46</v>
      </c>
      <c r="I1273" s="141">
        <v>45</v>
      </c>
      <c r="J1273" s="183">
        <v>16</v>
      </c>
      <c r="K1273" s="183">
        <v>2160</v>
      </c>
      <c r="L1273" s="184">
        <v>29</v>
      </c>
      <c r="M1273" s="185">
        <f t="shared" si="1235"/>
        <v>135</v>
      </c>
      <c r="N1273" s="256">
        <f>IF(J1273=0,0,(K1273-L1273)/J1273)</f>
        <v>133.1875</v>
      </c>
      <c r="O1273" s="183">
        <v>453</v>
      </c>
      <c r="P1273" s="167">
        <f>COUNTA(C1273:C1301)</f>
        <v>29</v>
      </c>
      <c r="Q1273" s="167">
        <v>6</v>
      </c>
      <c r="R1273" s="167">
        <f>SUM(K1273:K1301)</f>
        <v>59049</v>
      </c>
      <c r="S1273" s="201">
        <f>SUM(L1273:L1301)</f>
        <v>876</v>
      </c>
      <c r="T1273" s="232"/>
    </row>
    <row r="1274" spans="1:20">
      <c r="A1274" s="280">
        <f t="shared" si="1148"/>
        <v>43031</v>
      </c>
      <c r="B1274" s="167">
        <f t="shared" si="1149"/>
        <v>2</v>
      </c>
      <c r="C1274" s="144" t="s">
        <v>402</v>
      </c>
      <c r="D1274" s="144" t="s">
        <v>551</v>
      </c>
      <c r="E1274" s="142" t="s">
        <v>545</v>
      </c>
      <c r="F1274" s="170">
        <v>118</v>
      </c>
      <c r="G1274" s="149" t="s">
        <v>670</v>
      </c>
      <c r="H1274" s="167">
        <f t="shared" si="1192"/>
        <v>46</v>
      </c>
      <c r="I1274" s="141">
        <v>35</v>
      </c>
      <c r="J1274" s="183">
        <v>16</v>
      </c>
      <c r="K1274" s="183">
        <v>2145</v>
      </c>
      <c r="L1274" s="184">
        <v>12</v>
      </c>
      <c r="M1274" s="185">
        <f t="shared" si="1235"/>
        <v>134.0625</v>
      </c>
      <c r="N1274" s="256">
        <f t="shared" ref="N1274:N1275" si="1238">IF(J1274=0,0,(K1274-L1274)/J1274)</f>
        <v>133.3125</v>
      </c>
      <c r="O1274" s="183">
        <v>234</v>
      </c>
      <c r="P1274" s="167">
        <f t="shared" ref="P1274:R1274" si="1239">P1273</f>
        <v>29</v>
      </c>
      <c r="Q1274" s="167">
        <f t="shared" si="1239"/>
        <v>6</v>
      </c>
      <c r="R1274" s="167">
        <f t="shared" si="1239"/>
        <v>59049</v>
      </c>
      <c r="S1274" s="142" t="s">
        <v>744</v>
      </c>
    </row>
    <row r="1275" spans="1:20">
      <c r="A1275" s="280">
        <f t="shared" si="1148"/>
        <v>43031</v>
      </c>
      <c r="B1275" s="167">
        <f t="shared" si="1149"/>
        <v>3</v>
      </c>
      <c r="C1275" s="144" t="s">
        <v>911</v>
      </c>
      <c r="D1275" s="297"/>
      <c r="E1275" s="297"/>
      <c r="F1275" s="170">
        <v>117</v>
      </c>
      <c r="G1275" s="149" t="s">
        <v>670</v>
      </c>
      <c r="H1275" s="167">
        <f t="shared" si="1192"/>
        <v>46</v>
      </c>
      <c r="I1275" s="141">
        <v>6</v>
      </c>
      <c r="J1275" s="183">
        <v>16</v>
      </c>
      <c r="K1275" s="183">
        <v>2160</v>
      </c>
      <c r="L1275" s="184">
        <v>8</v>
      </c>
      <c r="M1275" s="185">
        <f t="shared" si="1235"/>
        <v>135</v>
      </c>
      <c r="N1275" s="256">
        <f t="shared" si="1238"/>
        <v>134.5</v>
      </c>
      <c r="O1275" s="183">
        <v>312</v>
      </c>
      <c r="P1275" s="167">
        <f t="shared" ref="P1275:R1275" si="1240">P1274</f>
        <v>29</v>
      </c>
      <c r="Q1275" s="167">
        <f t="shared" si="1240"/>
        <v>6</v>
      </c>
      <c r="R1275" s="167">
        <f t="shared" si="1240"/>
        <v>59049</v>
      </c>
      <c r="S1275" s="185">
        <f>AVERAGE(M1273:M1301)</f>
        <v>133.50570607553365</v>
      </c>
      <c r="T1275" s="232"/>
    </row>
    <row r="1276" spans="1:20">
      <c r="A1276" s="280">
        <f t="shared" si="1148"/>
        <v>43031</v>
      </c>
      <c r="B1276" s="167">
        <f t="shared" si="1149"/>
        <v>4</v>
      </c>
      <c r="C1276" s="144" t="s">
        <v>920</v>
      </c>
      <c r="D1276" s="142" t="s">
        <v>927</v>
      </c>
      <c r="E1276" s="142" t="s">
        <v>545</v>
      </c>
      <c r="F1276" s="168">
        <v>110</v>
      </c>
      <c r="G1276" s="142" t="s">
        <v>670</v>
      </c>
      <c r="H1276" s="167">
        <f t="shared" si="1192"/>
        <v>46</v>
      </c>
      <c r="I1276" s="141">
        <v>18</v>
      </c>
      <c r="J1276" s="183">
        <v>16</v>
      </c>
      <c r="K1276" s="183">
        <v>2155</v>
      </c>
      <c r="L1276" s="184">
        <v>15</v>
      </c>
      <c r="M1276" s="185">
        <f t="shared" si="1235"/>
        <v>134.6875</v>
      </c>
      <c r="N1276" s="256">
        <f>IF(J1276=0,0,(K1276-L1276)/J1276)</f>
        <v>133.75</v>
      </c>
      <c r="O1276" s="183">
        <v>73</v>
      </c>
      <c r="P1276" s="167">
        <f t="shared" ref="P1276:R1276" si="1241">P1275</f>
        <v>29</v>
      </c>
      <c r="Q1276" s="167">
        <f t="shared" si="1241"/>
        <v>6</v>
      </c>
      <c r="R1276" s="167">
        <f t="shared" si="1241"/>
        <v>59049</v>
      </c>
      <c r="S1276" s="142" t="s">
        <v>760</v>
      </c>
    </row>
    <row r="1277" spans="1:20">
      <c r="A1277" s="280">
        <f t="shared" si="1148"/>
        <v>43031</v>
      </c>
      <c r="B1277" s="167">
        <f t="shared" si="1149"/>
        <v>5</v>
      </c>
      <c r="C1277" s="142" t="s">
        <v>612</v>
      </c>
      <c r="D1277" s="142" t="s">
        <v>612</v>
      </c>
      <c r="E1277" s="142"/>
      <c r="F1277" s="170">
        <v>104</v>
      </c>
      <c r="G1277" s="142" t="s">
        <v>670</v>
      </c>
      <c r="H1277" s="167">
        <f t="shared" si="1192"/>
        <v>46</v>
      </c>
      <c r="I1277" s="141">
        <v>11</v>
      </c>
      <c r="J1277" s="183">
        <v>16</v>
      </c>
      <c r="K1277" s="183">
        <v>2157</v>
      </c>
      <c r="L1277" s="184">
        <v>7</v>
      </c>
      <c r="M1277" s="185">
        <f>IF(J1277=0,0,(K1277)/J1277)</f>
        <v>134.8125</v>
      </c>
      <c r="N1277" s="256">
        <f>IF(J1277=0,0,(K1277-L1277)/J1277)</f>
        <v>134.375</v>
      </c>
      <c r="O1277" s="183">
        <v>228</v>
      </c>
      <c r="P1277" s="167">
        <f t="shared" ref="P1277:R1277" si="1242">P1276</f>
        <v>29</v>
      </c>
      <c r="Q1277" s="167">
        <f t="shared" si="1242"/>
        <v>6</v>
      </c>
      <c r="R1277" s="167">
        <f t="shared" si="1242"/>
        <v>59049</v>
      </c>
      <c r="S1277" s="185">
        <f>AVERAGE(F1273:F1301)</f>
        <v>87.620689655172413</v>
      </c>
    </row>
    <row r="1278" spans="1:20">
      <c r="A1278" s="280">
        <f t="shared" si="1148"/>
        <v>43031</v>
      </c>
      <c r="B1278" s="167">
        <f t="shared" si="1149"/>
        <v>6</v>
      </c>
      <c r="C1278" s="142" t="s">
        <v>588</v>
      </c>
      <c r="D1278" s="142" t="s">
        <v>926</v>
      </c>
      <c r="E1278" s="142" t="s">
        <v>545</v>
      </c>
      <c r="F1278" s="168">
        <v>101</v>
      </c>
      <c r="G1278" s="142" t="s">
        <v>670</v>
      </c>
      <c r="H1278" s="167">
        <f t="shared" si="1192"/>
        <v>46</v>
      </c>
      <c r="I1278" s="141">
        <v>18</v>
      </c>
      <c r="J1278" s="183">
        <v>16</v>
      </c>
      <c r="K1278" s="183">
        <v>2129</v>
      </c>
      <c r="L1278" s="184">
        <v>17</v>
      </c>
      <c r="M1278" s="185">
        <f>IF(J1278=0,0,(K1278)/J1278)</f>
        <v>133.0625</v>
      </c>
      <c r="N1278" s="256">
        <f>IF(J1278=0,0,(K1278-L1278)/J1278)</f>
        <v>132</v>
      </c>
      <c r="O1278" s="183">
        <v>722</v>
      </c>
      <c r="P1278" s="167">
        <f t="shared" ref="P1278:R1278" si="1243">P1277</f>
        <v>29</v>
      </c>
      <c r="Q1278" s="167">
        <f t="shared" si="1243"/>
        <v>6</v>
      </c>
      <c r="R1278" s="167">
        <f t="shared" si="1243"/>
        <v>59049</v>
      </c>
      <c r="S1278" s="142" t="s">
        <v>791</v>
      </c>
    </row>
    <row r="1279" spans="1:20">
      <c r="A1279" s="280">
        <f t="shared" si="1148"/>
        <v>43031</v>
      </c>
      <c r="B1279" s="167">
        <f t="shared" si="1149"/>
        <v>7</v>
      </c>
      <c r="C1279" s="142" t="s">
        <v>613</v>
      </c>
      <c r="D1279" s="142" t="s">
        <v>589</v>
      </c>
      <c r="E1279" s="142" t="s">
        <v>817</v>
      </c>
      <c r="F1279" s="170">
        <v>98</v>
      </c>
      <c r="G1279" s="142" t="s">
        <v>670</v>
      </c>
      <c r="H1279" s="167">
        <f t="shared" si="1192"/>
        <v>46</v>
      </c>
      <c r="I1279" s="141">
        <v>18</v>
      </c>
      <c r="J1279" s="183">
        <v>16</v>
      </c>
      <c r="K1279" s="183">
        <v>2160</v>
      </c>
      <c r="L1279" s="184">
        <v>0</v>
      </c>
      <c r="M1279" s="185">
        <f t="shared" ref="M1279:M1299" si="1244">IF(J1279=0,0,(K1279)/J1279)</f>
        <v>135</v>
      </c>
      <c r="N1279" s="256">
        <f t="shared" ref="N1279:N1291" si="1245">IF(J1279=0,0,(K1279-L1279)/J1279)</f>
        <v>135</v>
      </c>
      <c r="O1279" s="183">
        <v>137</v>
      </c>
      <c r="P1279" s="167">
        <f t="shared" ref="P1279:R1279" si="1246">P1278</f>
        <v>29</v>
      </c>
      <c r="Q1279" s="167">
        <f t="shared" si="1246"/>
        <v>6</v>
      </c>
      <c r="R1279" s="167">
        <f t="shared" si="1246"/>
        <v>59049</v>
      </c>
      <c r="S1279" s="185">
        <f>S1275*P1273*16</f>
        <v>61946.647619047617</v>
      </c>
    </row>
    <row r="1280" spans="1:20">
      <c r="A1280" s="280">
        <f t="shared" ref="A1280:A1301" si="1247">A1279</f>
        <v>43031</v>
      </c>
      <c r="B1280" s="167">
        <f t="shared" ref="B1280:B1301" si="1248">B1279+1</f>
        <v>8</v>
      </c>
      <c r="C1280" s="142" t="s">
        <v>597</v>
      </c>
      <c r="D1280" s="142" t="s">
        <v>618</v>
      </c>
      <c r="E1280" s="142" t="s">
        <v>545</v>
      </c>
      <c r="F1280" s="259">
        <v>97</v>
      </c>
      <c r="G1280" s="142" t="s">
        <v>670</v>
      </c>
      <c r="H1280" s="167">
        <f t="shared" si="1192"/>
        <v>46</v>
      </c>
      <c r="I1280" s="141">
        <v>45</v>
      </c>
      <c r="J1280" s="183">
        <v>16</v>
      </c>
      <c r="K1280" s="183">
        <v>2152</v>
      </c>
      <c r="L1280" s="184">
        <v>45</v>
      </c>
      <c r="M1280" s="185">
        <f t="shared" si="1244"/>
        <v>134.5</v>
      </c>
      <c r="N1280" s="256">
        <f t="shared" si="1245"/>
        <v>131.6875</v>
      </c>
      <c r="O1280" s="183">
        <v>124</v>
      </c>
      <c r="P1280" s="167">
        <f t="shared" ref="P1280:R1280" si="1249">P1279</f>
        <v>29</v>
      </c>
      <c r="Q1280" s="167">
        <f t="shared" si="1249"/>
        <v>6</v>
      </c>
      <c r="R1280" s="167">
        <f t="shared" si="1249"/>
        <v>59049</v>
      </c>
      <c r="S1280" s="142" t="s">
        <v>771</v>
      </c>
    </row>
    <row r="1281" spans="1:19">
      <c r="A1281" s="280">
        <f t="shared" si="1247"/>
        <v>43031</v>
      </c>
      <c r="B1281" s="167">
        <f t="shared" si="1248"/>
        <v>9</v>
      </c>
      <c r="C1281" s="142" t="s">
        <v>36</v>
      </c>
      <c r="D1281" s="142" t="s">
        <v>816</v>
      </c>
      <c r="E1281" s="142" t="s">
        <v>817</v>
      </c>
      <c r="F1281" s="170">
        <v>96</v>
      </c>
      <c r="G1281" s="142" t="s">
        <v>670</v>
      </c>
      <c r="H1281" s="167">
        <f t="shared" si="1192"/>
        <v>46</v>
      </c>
      <c r="I1281" s="141">
        <v>45</v>
      </c>
      <c r="J1281" s="183">
        <v>16</v>
      </c>
      <c r="K1281" s="183">
        <v>2146</v>
      </c>
      <c r="L1281" s="184">
        <v>169</v>
      </c>
      <c r="M1281" s="185">
        <f t="shared" si="1244"/>
        <v>134.125</v>
      </c>
      <c r="N1281" s="256">
        <f t="shared" si="1245"/>
        <v>123.5625</v>
      </c>
      <c r="O1281" s="183">
        <v>179</v>
      </c>
      <c r="P1281" s="167">
        <f t="shared" ref="P1281:R1281" si="1250">P1280</f>
        <v>29</v>
      </c>
      <c r="Q1281" s="167">
        <f t="shared" si="1250"/>
        <v>6</v>
      </c>
      <c r="R1281" s="167">
        <f t="shared" si="1250"/>
        <v>59049</v>
      </c>
      <c r="S1281" s="185">
        <f>AVERAGE(I1273:I1301)</f>
        <v>17.655172413793103</v>
      </c>
    </row>
    <row r="1282" spans="1:19">
      <c r="A1282" s="280">
        <f t="shared" si="1247"/>
        <v>43031</v>
      </c>
      <c r="B1282" s="167">
        <f t="shared" si="1248"/>
        <v>10</v>
      </c>
      <c r="C1282" s="404" t="s">
        <v>515</v>
      </c>
      <c r="D1282" s="146" t="s">
        <v>598</v>
      </c>
      <c r="E1282" s="146"/>
      <c r="F1282" s="259">
        <v>95</v>
      </c>
      <c r="G1282" s="142" t="s">
        <v>670</v>
      </c>
      <c r="H1282" s="167">
        <f t="shared" si="1192"/>
        <v>46</v>
      </c>
      <c r="I1282" s="141">
        <v>8</v>
      </c>
      <c r="J1282" s="183">
        <v>16</v>
      </c>
      <c r="K1282" s="183">
        <v>2153</v>
      </c>
      <c r="L1282" s="184">
        <v>64</v>
      </c>
      <c r="M1282" s="185">
        <f t="shared" si="1244"/>
        <v>134.5625</v>
      </c>
      <c r="N1282" s="256">
        <f t="shared" si="1245"/>
        <v>130.5625</v>
      </c>
      <c r="O1282" s="183">
        <v>1152</v>
      </c>
      <c r="P1282" s="167">
        <f t="shared" ref="P1282:R1282" si="1251">P1281</f>
        <v>29</v>
      </c>
      <c r="Q1282" s="167">
        <f t="shared" si="1251"/>
        <v>6</v>
      </c>
      <c r="R1282" s="167">
        <f t="shared" si="1251"/>
        <v>59049</v>
      </c>
      <c r="S1282" s="142"/>
    </row>
    <row r="1283" spans="1:19">
      <c r="A1283" s="280">
        <f t="shared" si="1247"/>
        <v>43031</v>
      </c>
      <c r="B1283" s="167">
        <f t="shared" si="1248"/>
        <v>11</v>
      </c>
      <c r="C1283" s="142" t="s">
        <v>921</v>
      </c>
      <c r="D1283" s="142" t="s">
        <v>925</v>
      </c>
      <c r="E1283" s="142" t="s">
        <v>545</v>
      </c>
      <c r="F1283" s="168">
        <v>95</v>
      </c>
      <c r="G1283" s="142" t="s">
        <v>670</v>
      </c>
      <c r="H1283" s="167">
        <f t="shared" si="1192"/>
        <v>46</v>
      </c>
      <c r="I1283" s="141">
        <v>21</v>
      </c>
      <c r="J1283" s="183">
        <v>16</v>
      </c>
      <c r="K1283" s="183">
        <v>2111</v>
      </c>
      <c r="L1283" s="184">
        <v>42</v>
      </c>
      <c r="M1283" s="185">
        <f t="shared" si="1244"/>
        <v>131.9375</v>
      </c>
      <c r="N1283" s="256">
        <f t="shared" si="1245"/>
        <v>129.3125</v>
      </c>
      <c r="O1283" s="183">
        <v>77</v>
      </c>
      <c r="P1283" s="167">
        <f t="shared" ref="P1283:R1283" si="1252">P1282</f>
        <v>29</v>
      </c>
      <c r="Q1283" s="167">
        <f t="shared" si="1252"/>
        <v>6</v>
      </c>
      <c r="R1283" s="167">
        <f t="shared" si="1252"/>
        <v>59049</v>
      </c>
      <c r="S1283" s="142"/>
    </row>
    <row r="1284" spans="1:19">
      <c r="A1284" s="280">
        <f t="shared" si="1247"/>
        <v>43031</v>
      </c>
      <c r="B1284" s="167">
        <f t="shared" si="1248"/>
        <v>12</v>
      </c>
      <c r="C1284" s="142" t="s">
        <v>381</v>
      </c>
      <c r="D1284" s="142" t="s">
        <v>928</v>
      </c>
      <c r="E1284" s="142" t="s">
        <v>545</v>
      </c>
      <c r="F1284" s="168">
        <v>90</v>
      </c>
      <c r="G1284" s="142" t="s">
        <v>670</v>
      </c>
      <c r="H1284" s="167">
        <f t="shared" si="1192"/>
        <v>46</v>
      </c>
      <c r="I1284" s="141">
        <v>30</v>
      </c>
      <c r="J1284" s="183">
        <v>16</v>
      </c>
      <c r="K1284" s="183">
        <v>2148</v>
      </c>
      <c r="L1284" s="184">
        <v>20</v>
      </c>
      <c r="M1284" s="185">
        <f t="shared" si="1244"/>
        <v>134.25</v>
      </c>
      <c r="N1284" s="256">
        <f t="shared" si="1245"/>
        <v>133</v>
      </c>
      <c r="O1284" s="183">
        <v>224</v>
      </c>
      <c r="P1284" s="167">
        <f t="shared" ref="P1284:R1284" si="1253">P1283</f>
        <v>29</v>
      </c>
      <c r="Q1284" s="167">
        <f t="shared" si="1253"/>
        <v>6</v>
      </c>
      <c r="R1284" s="167">
        <f t="shared" si="1253"/>
        <v>59049</v>
      </c>
      <c r="S1284" s="142"/>
    </row>
    <row r="1285" spans="1:19">
      <c r="A1285" s="280">
        <f t="shared" si="1247"/>
        <v>43031</v>
      </c>
      <c r="B1285" s="167">
        <f t="shared" si="1248"/>
        <v>13</v>
      </c>
      <c r="C1285" s="142" t="s">
        <v>629</v>
      </c>
      <c r="D1285" s="142" t="s">
        <v>629</v>
      </c>
      <c r="E1285" s="142"/>
      <c r="F1285" s="170">
        <v>90</v>
      </c>
      <c r="G1285" s="142" t="s">
        <v>670</v>
      </c>
      <c r="H1285" s="167">
        <f t="shared" si="1192"/>
        <v>46</v>
      </c>
      <c r="I1285" s="141">
        <v>9</v>
      </c>
      <c r="J1285" s="183">
        <v>16</v>
      </c>
      <c r="K1285" s="183">
        <v>2134</v>
      </c>
      <c r="L1285" s="184">
        <v>49</v>
      </c>
      <c r="M1285" s="185">
        <f t="shared" si="1244"/>
        <v>133.375</v>
      </c>
      <c r="N1285" s="256">
        <f t="shared" si="1245"/>
        <v>130.3125</v>
      </c>
      <c r="O1285" s="183">
        <v>283</v>
      </c>
      <c r="P1285" s="167">
        <f t="shared" ref="P1285:R1285" si="1254">P1284</f>
        <v>29</v>
      </c>
      <c r="Q1285" s="167">
        <f t="shared" si="1254"/>
        <v>6</v>
      </c>
      <c r="R1285" s="167">
        <f t="shared" si="1254"/>
        <v>59049</v>
      </c>
      <c r="S1285" s="142"/>
    </row>
    <row r="1286" spans="1:19">
      <c r="A1286" s="280">
        <f t="shared" si="1247"/>
        <v>43031</v>
      </c>
      <c r="B1286" s="167">
        <f t="shared" si="1248"/>
        <v>14</v>
      </c>
      <c r="C1286" s="142" t="s">
        <v>628</v>
      </c>
      <c r="D1286" s="142" t="s">
        <v>628</v>
      </c>
      <c r="E1286" s="142"/>
      <c r="F1286" s="168">
        <v>91</v>
      </c>
      <c r="G1286" s="142" t="s">
        <v>343</v>
      </c>
      <c r="H1286" s="167">
        <f t="shared" si="1192"/>
        <v>46</v>
      </c>
      <c r="I1286" s="141">
        <v>9</v>
      </c>
      <c r="J1286" s="183">
        <v>15</v>
      </c>
      <c r="K1286" s="183">
        <v>1998</v>
      </c>
      <c r="L1286" s="184">
        <v>29</v>
      </c>
      <c r="M1286" s="185">
        <f t="shared" si="1244"/>
        <v>133.19999999999999</v>
      </c>
      <c r="N1286" s="256">
        <f t="shared" si="1245"/>
        <v>131.26666666666668</v>
      </c>
      <c r="O1286" s="183">
        <v>90</v>
      </c>
      <c r="P1286" s="167">
        <f t="shared" ref="P1286:R1286" si="1255">P1285</f>
        <v>29</v>
      </c>
      <c r="Q1286" s="167">
        <f t="shared" si="1255"/>
        <v>6</v>
      </c>
      <c r="R1286" s="167">
        <f t="shared" si="1255"/>
        <v>59049</v>
      </c>
      <c r="S1286" s="142"/>
    </row>
    <row r="1287" spans="1:19">
      <c r="A1287" s="280">
        <f t="shared" si="1247"/>
        <v>43031</v>
      </c>
      <c r="B1287" s="167">
        <f t="shared" si="1248"/>
        <v>15</v>
      </c>
      <c r="C1287" s="142" t="s">
        <v>942</v>
      </c>
      <c r="D1287" s="142" t="s">
        <v>942</v>
      </c>
      <c r="E1287" s="142"/>
      <c r="F1287" s="168">
        <v>90</v>
      </c>
      <c r="G1287" s="142" t="s">
        <v>343</v>
      </c>
      <c r="H1287" s="167">
        <f t="shared" si="1192"/>
        <v>46</v>
      </c>
      <c r="I1287" s="141">
        <v>5</v>
      </c>
      <c r="J1287" s="183">
        <v>16</v>
      </c>
      <c r="K1287" s="183">
        <v>2130</v>
      </c>
      <c r="L1287" s="184">
        <v>48</v>
      </c>
      <c r="M1287" s="185">
        <f t="shared" si="1244"/>
        <v>133.125</v>
      </c>
      <c r="N1287" s="256">
        <f t="shared" si="1245"/>
        <v>130.125</v>
      </c>
      <c r="O1287" s="183">
        <v>133</v>
      </c>
      <c r="P1287" s="167">
        <f t="shared" ref="P1287:R1287" si="1256">P1286</f>
        <v>29</v>
      </c>
      <c r="Q1287" s="167">
        <f t="shared" si="1256"/>
        <v>6</v>
      </c>
      <c r="R1287" s="167">
        <f t="shared" si="1256"/>
        <v>59049</v>
      </c>
      <c r="S1287" s="142"/>
    </row>
    <row r="1288" spans="1:19">
      <c r="A1288" s="280">
        <f t="shared" si="1247"/>
        <v>43031</v>
      </c>
      <c r="B1288" s="167">
        <f t="shared" si="1248"/>
        <v>16</v>
      </c>
      <c r="C1288" s="404" t="s">
        <v>579</v>
      </c>
      <c r="D1288" s="146" t="s">
        <v>397</v>
      </c>
      <c r="E1288" s="146" t="s">
        <v>810</v>
      </c>
      <c r="F1288" s="262">
        <v>86</v>
      </c>
      <c r="G1288" s="142" t="s">
        <v>670</v>
      </c>
      <c r="H1288" s="167">
        <f t="shared" si="1192"/>
        <v>46</v>
      </c>
      <c r="I1288" s="265">
        <v>28</v>
      </c>
      <c r="J1288" s="183">
        <v>16</v>
      </c>
      <c r="K1288" s="266">
        <v>2160</v>
      </c>
      <c r="L1288" s="184">
        <v>10</v>
      </c>
      <c r="M1288" s="268">
        <f t="shared" si="1244"/>
        <v>135</v>
      </c>
      <c r="N1288" s="269">
        <f t="shared" si="1245"/>
        <v>134.375</v>
      </c>
      <c r="O1288" s="183">
        <v>377</v>
      </c>
      <c r="P1288" s="167">
        <f t="shared" ref="P1288:R1288" si="1257">P1287</f>
        <v>29</v>
      </c>
      <c r="Q1288" s="167">
        <f t="shared" si="1257"/>
        <v>6</v>
      </c>
      <c r="R1288" s="167">
        <f t="shared" si="1257"/>
        <v>59049</v>
      </c>
      <c r="S1288" s="142"/>
    </row>
    <row r="1289" spans="1:19">
      <c r="A1289" s="280">
        <f t="shared" si="1247"/>
        <v>43031</v>
      </c>
      <c r="B1289" s="167">
        <f t="shared" si="1248"/>
        <v>17</v>
      </c>
      <c r="C1289" s="142" t="s">
        <v>924</v>
      </c>
      <c r="D1289" s="142" t="s">
        <v>924</v>
      </c>
      <c r="E1289" s="142" t="s">
        <v>545</v>
      </c>
      <c r="F1289" s="168">
        <v>85</v>
      </c>
      <c r="G1289" s="142" t="s">
        <v>670</v>
      </c>
      <c r="H1289" s="167">
        <f t="shared" si="1192"/>
        <v>46</v>
      </c>
      <c r="I1289" s="141">
        <v>9</v>
      </c>
      <c r="J1289" s="183">
        <v>16</v>
      </c>
      <c r="K1289" s="183">
        <v>2154</v>
      </c>
      <c r="L1289" s="184">
        <v>32</v>
      </c>
      <c r="M1289" s="185">
        <f t="shared" si="1244"/>
        <v>134.625</v>
      </c>
      <c r="N1289" s="256">
        <f t="shared" si="1245"/>
        <v>132.625</v>
      </c>
      <c r="O1289" s="183">
        <v>440</v>
      </c>
      <c r="P1289" s="167">
        <f t="shared" ref="P1289:R1289" si="1258">P1288</f>
        <v>29</v>
      </c>
      <c r="Q1289" s="167">
        <f t="shared" si="1258"/>
        <v>6</v>
      </c>
      <c r="R1289" s="167">
        <f t="shared" si="1258"/>
        <v>59049</v>
      </c>
      <c r="S1289" s="142"/>
    </row>
    <row r="1290" spans="1:19">
      <c r="A1290" s="280">
        <f t="shared" si="1247"/>
        <v>43031</v>
      </c>
      <c r="B1290" s="167">
        <f t="shared" si="1248"/>
        <v>18</v>
      </c>
      <c r="C1290" s="142" t="s">
        <v>41</v>
      </c>
      <c r="D1290" s="142" t="s">
        <v>41</v>
      </c>
      <c r="E1290" s="142" t="s">
        <v>545</v>
      </c>
      <c r="F1290" s="262">
        <v>83</v>
      </c>
      <c r="G1290" s="149" t="s">
        <v>343</v>
      </c>
      <c r="H1290" s="167">
        <f t="shared" si="1192"/>
        <v>46</v>
      </c>
      <c r="I1290" s="141">
        <v>42</v>
      </c>
      <c r="J1290" s="183">
        <v>16</v>
      </c>
      <c r="K1290" s="183">
        <v>2127</v>
      </c>
      <c r="L1290" s="184">
        <v>47</v>
      </c>
      <c r="M1290" s="185">
        <f t="shared" si="1244"/>
        <v>132.9375</v>
      </c>
      <c r="N1290" s="256">
        <f t="shared" si="1245"/>
        <v>130</v>
      </c>
      <c r="O1290" s="183">
        <v>33</v>
      </c>
      <c r="P1290" s="167">
        <f t="shared" ref="P1290:R1290" si="1259">P1289</f>
        <v>29</v>
      </c>
      <c r="Q1290" s="167">
        <f t="shared" si="1259"/>
        <v>6</v>
      </c>
      <c r="R1290" s="167">
        <f t="shared" si="1259"/>
        <v>59049</v>
      </c>
      <c r="S1290" s="142"/>
    </row>
    <row r="1291" spans="1:19">
      <c r="A1291" s="280">
        <f t="shared" si="1247"/>
        <v>43031</v>
      </c>
      <c r="B1291" s="167">
        <f t="shared" si="1248"/>
        <v>19</v>
      </c>
      <c r="C1291" s="142" t="s">
        <v>577</v>
      </c>
      <c r="D1291" s="142" t="s">
        <v>577</v>
      </c>
      <c r="E1291" s="142" t="s">
        <v>545</v>
      </c>
      <c r="F1291" s="262">
        <v>82</v>
      </c>
      <c r="G1291" s="142" t="s">
        <v>670</v>
      </c>
      <c r="H1291" s="167">
        <f t="shared" si="1192"/>
        <v>46</v>
      </c>
      <c r="I1291" s="265">
        <v>18</v>
      </c>
      <c r="J1291" s="183">
        <v>16</v>
      </c>
      <c r="K1291" s="266">
        <v>2124</v>
      </c>
      <c r="L1291" s="184">
        <v>16</v>
      </c>
      <c r="M1291" s="268">
        <f t="shared" si="1244"/>
        <v>132.75</v>
      </c>
      <c r="N1291" s="269">
        <f t="shared" si="1245"/>
        <v>131.75</v>
      </c>
      <c r="O1291" s="183">
        <v>683</v>
      </c>
      <c r="P1291" s="167">
        <f t="shared" ref="P1291:R1291" si="1260">P1290</f>
        <v>29</v>
      </c>
      <c r="Q1291" s="167">
        <f t="shared" si="1260"/>
        <v>6</v>
      </c>
      <c r="R1291" s="167">
        <f t="shared" si="1260"/>
        <v>59049</v>
      </c>
      <c r="S1291" s="142"/>
    </row>
    <row r="1292" spans="1:19">
      <c r="A1292" s="280">
        <f t="shared" si="1247"/>
        <v>43031</v>
      </c>
      <c r="B1292" s="167">
        <f t="shared" si="1248"/>
        <v>20</v>
      </c>
      <c r="C1292" s="142" t="s">
        <v>943</v>
      </c>
      <c r="D1292" s="142" t="s">
        <v>943</v>
      </c>
      <c r="E1292" s="142"/>
      <c r="F1292" s="168">
        <v>81</v>
      </c>
      <c r="G1292" s="401" t="s">
        <v>949</v>
      </c>
      <c r="H1292" s="167">
        <f t="shared" si="1192"/>
        <v>46</v>
      </c>
      <c r="I1292" s="141">
        <v>5</v>
      </c>
      <c r="J1292" s="183">
        <v>16</v>
      </c>
      <c r="K1292" s="183">
        <v>2125</v>
      </c>
      <c r="L1292" s="184">
        <v>0</v>
      </c>
      <c r="M1292" s="185">
        <f t="shared" si="1244"/>
        <v>132.8125</v>
      </c>
      <c r="N1292" s="256">
        <f>IF(J1292=0,0,(K1292-L1292)/J1292)</f>
        <v>132.8125</v>
      </c>
      <c r="O1292" s="183">
        <v>101</v>
      </c>
      <c r="P1292" s="167">
        <f t="shared" ref="P1292:R1292" si="1261">P1291</f>
        <v>29</v>
      </c>
      <c r="Q1292" s="167">
        <f t="shared" si="1261"/>
        <v>6</v>
      </c>
      <c r="R1292" s="167">
        <f t="shared" si="1261"/>
        <v>59049</v>
      </c>
      <c r="S1292" s="142"/>
    </row>
    <row r="1293" spans="1:19">
      <c r="A1293" s="280">
        <f t="shared" si="1247"/>
        <v>43031</v>
      </c>
      <c r="B1293" s="167">
        <f t="shared" si="1248"/>
        <v>21</v>
      </c>
      <c r="C1293" s="142" t="s">
        <v>931</v>
      </c>
      <c r="D1293" s="142"/>
      <c r="E1293" s="142" t="s">
        <v>545</v>
      </c>
      <c r="F1293" s="362">
        <v>79</v>
      </c>
      <c r="G1293" s="142" t="s">
        <v>343</v>
      </c>
      <c r="H1293" s="167">
        <f t="shared" si="1192"/>
        <v>46</v>
      </c>
      <c r="I1293" s="265">
        <v>7</v>
      </c>
      <c r="J1293" s="183">
        <v>16</v>
      </c>
      <c r="K1293" s="266">
        <v>2104</v>
      </c>
      <c r="L1293" s="184">
        <v>17</v>
      </c>
      <c r="M1293" s="268">
        <f t="shared" si="1244"/>
        <v>131.5</v>
      </c>
      <c r="N1293" s="269">
        <f>IF(J1293=0,0,(K1293-L1293)/J1293)</f>
        <v>130.4375</v>
      </c>
      <c r="O1293" s="183">
        <v>140</v>
      </c>
      <c r="P1293" s="167">
        <f t="shared" ref="P1293:R1293" si="1262">P1292</f>
        <v>29</v>
      </c>
      <c r="Q1293" s="167">
        <f t="shared" si="1262"/>
        <v>6</v>
      </c>
      <c r="R1293" s="167">
        <f t="shared" si="1262"/>
        <v>59049</v>
      </c>
      <c r="S1293" s="142"/>
    </row>
    <row r="1294" spans="1:19">
      <c r="A1294" s="280">
        <f t="shared" si="1247"/>
        <v>43031</v>
      </c>
      <c r="B1294" s="167">
        <f t="shared" si="1248"/>
        <v>22</v>
      </c>
      <c r="C1294" s="402" t="s">
        <v>956</v>
      </c>
      <c r="D1294" s="403"/>
      <c r="E1294" s="403"/>
      <c r="F1294" s="362">
        <v>76</v>
      </c>
      <c r="G1294" s="142" t="s">
        <v>343</v>
      </c>
      <c r="H1294" s="167">
        <f t="shared" si="1192"/>
        <v>46</v>
      </c>
      <c r="I1294" s="265">
        <v>1</v>
      </c>
      <c r="J1294" s="183">
        <v>16</v>
      </c>
      <c r="K1294" s="266">
        <v>2143</v>
      </c>
      <c r="L1294" s="184">
        <v>13</v>
      </c>
      <c r="M1294" s="268">
        <f t="shared" si="1244"/>
        <v>133.9375</v>
      </c>
      <c r="N1294" s="269">
        <f>IF(J1294=0,0,(K1294-L1294)/J1294)</f>
        <v>133.125</v>
      </c>
      <c r="O1294" s="183">
        <v>0</v>
      </c>
      <c r="P1294" s="167">
        <f t="shared" ref="P1294:R1294" si="1263">P1293</f>
        <v>29</v>
      </c>
      <c r="Q1294" s="167">
        <f t="shared" si="1263"/>
        <v>6</v>
      </c>
      <c r="R1294" s="167">
        <f t="shared" si="1263"/>
        <v>59049</v>
      </c>
      <c r="S1294" s="142"/>
    </row>
    <row r="1295" spans="1:19">
      <c r="A1295" s="280">
        <f t="shared" si="1247"/>
        <v>43031</v>
      </c>
      <c r="B1295" s="167">
        <f t="shared" si="1248"/>
        <v>23</v>
      </c>
      <c r="C1295" s="402" t="s">
        <v>957</v>
      </c>
      <c r="D1295" s="403"/>
      <c r="E1295" s="403"/>
      <c r="F1295" s="362">
        <v>73</v>
      </c>
      <c r="G1295" s="142" t="s">
        <v>670</v>
      </c>
      <c r="H1295" s="167">
        <f t="shared" si="1192"/>
        <v>46</v>
      </c>
      <c r="I1295" s="265">
        <v>1</v>
      </c>
      <c r="J1295" s="183">
        <v>15</v>
      </c>
      <c r="K1295" s="266">
        <v>1996</v>
      </c>
      <c r="L1295" s="184">
        <v>19</v>
      </c>
      <c r="M1295" s="268">
        <f t="shared" ref="M1295" si="1264">IF(J1295=0,0,(K1295)/J1295)</f>
        <v>133.06666666666666</v>
      </c>
      <c r="N1295" s="269">
        <f>IF(J1295=0,0,(K1295-L1295)/J1295)</f>
        <v>131.80000000000001</v>
      </c>
      <c r="O1295" s="183">
        <v>0</v>
      </c>
      <c r="P1295" s="167">
        <f t="shared" ref="P1295:R1295" si="1265">P1294</f>
        <v>29</v>
      </c>
      <c r="Q1295" s="167">
        <f t="shared" si="1265"/>
        <v>6</v>
      </c>
      <c r="R1295" s="167">
        <f t="shared" si="1265"/>
        <v>59049</v>
      </c>
      <c r="S1295" s="142"/>
    </row>
    <row r="1296" spans="1:19">
      <c r="A1296" s="280">
        <f t="shared" si="1247"/>
        <v>43031</v>
      </c>
      <c r="B1296" s="167">
        <f t="shared" si="1248"/>
        <v>24</v>
      </c>
      <c r="C1296" s="373" t="s">
        <v>952</v>
      </c>
      <c r="D1296" s="154"/>
      <c r="E1296" s="154"/>
      <c r="F1296" s="170">
        <v>72</v>
      </c>
      <c r="G1296" s="142" t="s">
        <v>343</v>
      </c>
      <c r="H1296" s="167">
        <f t="shared" si="1192"/>
        <v>46</v>
      </c>
      <c r="I1296" s="265">
        <v>2</v>
      </c>
      <c r="J1296" s="183">
        <v>16</v>
      </c>
      <c r="K1296" s="266">
        <v>2143</v>
      </c>
      <c r="L1296" s="184">
        <v>0</v>
      </c>
      <c r="M1296" s="268">
        <f t="shared" si="1244"/>
        <v>133.9375</v>
      </c>
      <c r="N1296" s="269">
        <f>IF(J1296=0,0,(K1296-L1296)/J1296)</f>
        <v>133.9375</v>
      </c>
      <c r="O1296" s="183">
        <v>293</v>
      </c>
      <c r="P1296" s="167">
        <f t="shared" ref="P1296:R1296" si="1266">P1295</f>
        <v>29</v>
      </c>
      <c r="Q1296" s="167">
        <f t="shared" si="1266"/>
        <v>6</v>
      </c>
      <c r="R1296" s="167">
        <f t="shared" si="1266"/>
        <v>59049</v>
      </c>
      <c r="S1296" s="142"/>
    </row>
    <row r="1297" spans="1:20">
      <c r="A1297" s="280">
        <f t="shared" si="1247"/>
        <v>43031</v>
      </c>
      <c r="B1297" s="167">
        <f t="shared" si="1248"/>
        <v>25</v>
      </c>
      <c r="C1297" s="404" t="s">
        <v>576</v>
      </c>
      <c r="D1297" s="146" t="s">
        <v>826</v>
      </c>
      <c r="E1297" s="146" t="s">
        <v>810</v>
      </c>
      <c r="F1297" s="262">
        <v>63</v>
      </c>
      <c r="G1297" s="299" t="s">
        <v>536</v>
      </c>
      <c r="H1297" s="167">
        <f t="shared" si="1192"/>
        <v>46</v>
      </c>
      <c r="I1297" s="265">
        <v>43</v>
      </c>
      <c r="J1297" s="183">
        <v>16</v>
      </c>
      <c r="K1297" s="266">
        <v>2115</v>
      </c>
      <c r="L1297" s="184">
        <v>51</v>
      </c>
      <c r="M1297" s="268">
        <f t="shared" si="1244"/>
        <v>132.1875</v>
      </c>
      <c r="N1297" s="269">
        <f t="shared" ref="N1297:N1301" si="1267">IF(J1297=0,0,(K1297-L1297)/J1297)</f>
        <v>129</v>
      </c>
      <c r="O1297" s="266">
        <v>192</v>
      </c>
      <c r="P1297" s="167">
        <f t="shared" ref="P1297:R1297" si="1268">P1296</f>
        <v>29</v>
      </c>
      <c r="Q1297" s="167">
        <f t="shared" si="1268"/>
        <v>6</v>
      </c>
      <c r="R1297" s="167">
        <f t="shared" si="1268"/>
        <v>59049</v>
      </c>
      <c r="S1297" s="142"/>
    </row>
    <row r="1298" spans="1:20">
      <c r="A1298" s="280">
        <f t="shared" si="1247"/>
        <v>43031</v>
      </c>
      <c r="B1298" s="167">
        <f t="shared" si="1248"/>
        <v>26</v>
      </c>
      <c r="C1298" s="146" t="s">
        <v>647</v>
      </c>
      <c r="D1298" s="146" t="s">
        <v>646</v>
      </c>
      <c r="E1298" s="146" t="s">
        <v>959</v>
      </c>
      <c r="F1298" s="259">
        <v>62</v>
      </c>
      <c r="G1298" s="142" t="s">
        <v>670</v>
      </c>
      <c r="H1298" s="167">
        <f t="shared" si="1192"/>
        <v>46</v>
      </c>
      <c r="I1298" s="141">
        <v>5</v>
      </c>
      <c r="J1298" s="183">
        <v>15</v>
      </c>
      <c r="K1298" s="183">
        <v>2025</v>
      </c>
      <c r="L1298" s="184">
        <v>89</v>
      </c>
      <c r="M1298" s="185">
        <f t="shared" si="1244"/>
        <v>135</v>
      </c>
      <c r="N1298" s="256">
        <f t="shared" si="1267"/>
        <v>129.06666666666666</v>
      </c>
      <c r="O1298" s="183">
        <v>446</v>
      </c>
      <c r="P1298" s="167">
        <f t="shared" ref="P1298:R1298" si="1269">P1297</f>
        <v>29</v>
      </c>
      <c r="Q1298" s="167">
        <f t="shared" si="1269"/>
        <v>6</v>
      </c>
      <c r="R1298" s="167">
        <f t="shared" si="1269"/>
        <v>59049</v>
      </c>
      <c r="S1298" s="298"/>
    </row>
    <row r="1299" spans="1:20">
      <c r="A1299" s="280">
        <f t="shared" si="1247"/>
        <v>43031</v>
      </c>
      <c r="B1299" s="167">
        <f t="shared" si="1248"/>
        <v>27</v>
      </c>
      <c r="C1299" s="373" t="s">
        <v>958</v>
      </c>
      <c r="D1299" s="154"/>
      <c r="E1299" s="154"/>
      <c r="F1299" s="362">
        <v>60</v>
      </c>
      <c r="G1299" s="401" t="s">
        <v>949</v>
      </c>
      <c r="H1299" s="167">
        <f t="shared" si="1192"/>
        <v>46</v>
      </c>
      <c r="I1299" s="265">
        <v>1</v>
      </c>
      <c r="J1299" s="183">
        <v>6</v>
      </c>
      <c r="K1299" s="266">
        <v>775</v>
      </c>
      <c r="L1299" s="184">
        <v>0</v>
      </c>
      <c r="M1299" s="268">
        <f t="shared" si="1244"/>
        <v>129.16666666666666</v>
      </c>
      <c r="N1299" s="269">
        <f>IF(J1299=0,0,(K1299-L1299)/J1299)</f>
        <v>129.16666666666666</v>
      </c>
      <c r="O1299" s="183">
        <v>0</v>
      </c>
      <c r="P1299" s="167">
        <f t="shared" ref="P1299:R1299" si="1270">P1298</f>
        <v>29</v>
      </c>
      <c r="Q1299" s="167">
        <f t="shared" si="1270"/>
        <v>6</v>
      </c>
      <c r="R1299" s="167">
        <f t="shared" si="1270"/>
        <v>59049</v>
      </c>
      <c r="S1299" s="142"/>
    </row>
    <row r="1300" spans="1:20">
      <c r="A1300" s="280">
        <f t="shared" si="1247"/>
        <v>43031</v>
      </c>
      <c r="B1300" s="167">
        <f t="shared" si="1248"/>
        <v>28</v>
      </c>
      <c r="C1300" s="142" t="s">
        <v>881</v>
      </c>
      <c r="D1300" s="142" t="s">
        <v>881</v>
      </c>
      <c r="E1300" s="142" t="s">
        <v>545</v>
      </c>
      <c r="F1300" s="262">
        <v>60</v>
      </c>
      <c r="G1300" s="401" t="s">
        <v>955</v>
      </c>
      <c r="H1300" s="167">
        <f t="shared" si="1192"/>
        <v>46</v>
      </c>
      <c r="I1300" s="141">
        <v>14</v>
      </c>
      <c r="J1300" s="183">
        <v>16</v>
      </c>
      <c r="K1300" s="183">
        <v>2083</v>
      </c>
      <c r="L1300" s="184">
        <v>28</v>
      </c>
      <c r="M1300" s="185">
        <f>IF(J1300=0,0,(K1300)/J1300)</f>
        <v>130.1875</v>
      </c>
      <c r="N1300" s="256">
        <f t="shared" si="1267"/>
        <v>128.4375</v>
      </c>
      <c r="O1300" s="183">
        <v>131</v>
      </c>
      <c r="P1300" s="167">
        <f t="shared" ref="P1300:R1300" si="1271">P1299</f>
        <v>29</v>
      </c>
      <c r="Q1300" s="167">
        <f t="shared" si="1271"/>
        <v>6</v>
      </c>
      <c r="R1300" s="167">
        <f t="shared" si="1271"/>
        <v>59049</v>
      </c>
      <c r="S1300" s="142"/>
    </row>
    <row r="1301" spans="1:20">
      <c r="A1301" s="280">
        <f t="shared" si="1247"/>
        <v>43031</v>
      </c>
      <c r="B1301" s="167">
        <f t="shared" si="1248"/>
        <v>29</v>
      </c>
      <c r="C1301" s="412" t="s">
        <v>932</v>
      </c>
      <c r="D1301" s="412" t="s">
        <v>930</v>
      </c>
      <c r="E1301" s="412" t="s">
        <v>545</v>
      </c>
      <c r="F1301" s="362">
        <v>54</v>
      </c>
      <c r="G1301" s="299" t="s">
        <v>343</v>
      </c>
      <c r="H1301" s="167">
        <f t="shared" si="1192"/>
        <v>46</v>
      </c>
      <c r="I1301" s="265">
        <v>13</v>
      </c>
      <c r="J1301" s="183">
        <v>7</v>
      </c>
      <c r="K1301" s="266">
        <v>937</v>
      </c>
      <c r="L1301" s="267">
        <v>0</v>
      </c>
      <c r="M1301" s="268">
        <f t="shared" ref="M1301:M1305" si="1272">IF(J1301=0,0,(K1301)/J1301)</f>
        <v>133.85714285714286</v>
      </c>
      <c r="N1301" s="269">
        <f t="shared" si="1267"/>
        <v>133.85714285714286</v>
      </c>
      <c r="O1301" s="266">
        <v>45</v>
      </c>
      <c r="P1301" s="167">
        <f t="shared" ref="P1301:R1301" si="1273">P1300</f>
        <v>29</v>
      </c>
      <c r="Q1301" s="167">
        <f t="shared" si="1273"/>
        <v>6</v>
      </c>
      <c r="R1301" s="167">
        <f t="shared" si="1273"/>
        <v>59049</v>
      </c>
      <c r="S1301" s="142"/>
    </row>
    <row r="1302" spans="1:20">
      <c r="A1302" s="284">
        <f>A1301+7</f>
        <v>43038</v>
      </c>
      <c r="B1302" s="285">
        <v>1</v>
      </c>
      <c r="C1302" s="66" t="s">
        <v>29</v>
      </c>
      <c r="D1302" s="66" t="s">
        <v>548</v>
      </c>
      <c r="E1302" s="66" t="s">
        <v>810</v>
      </c>
      <c r="F1302" s="173">
        <v>133</v>
      </c>
      <c r="G1302" s="66" t="s">
        <v>670</v>
      </c>
      <c r="H1302" s="285">
        <f>H1301+1</f>
        <v>47</v>
      </c>
      <c r="I1302" s="65">
        <v>46</v>
      </c>
      <c r="J1302" s="192">
        <v>16</v>
      </c>
      <c r="K1302" s="192">
        <v>2160</v>
      </c>
      <c r="L1302" s="193">
        <v>15</v>
      </c>
      <c r="M1302" s="194">
        <f t="shared" si="1272"/>
        <v>135</v>
      </c>
      <c r="N1302" s="242">
        <f>IF(J1302=0,0,(K1302-L1302)/J1302)</f>
        <v>134.0625</v>
      </c>
      <c r="O1302" s="192">
        <v>435</v>
      </c>
      <c r="P1302" s="285">
        <f>COUNTA(C1302:C1331)</f>
        <v>30</v>
      </c>
      <c r="Q1302" s="285">
        <v>3</v>
      </c>
      <c r="R1302" s="285">
        <f>SUM(K1302:K1331)</f>
        <v>61697</v>
      </c>
      <c r="S1302" s="410">
        <f>SUM(L1302:L1331)</f>
        <v>1248</v>
      </c>
      <c r="T1302" s="232"/>
    </row>
    <row r="1303" spans="1:20">
      <c r="A1303" s="284">
        <f t="shared" ref="A1303:A1333" si="1274">A1302</f>
        <v>43038</v>
      </c>
      <c r="B1303" s="285">
        <f t="shared" ref="B1303:B1361" si="1275">B1302+1</f>
        <v>2</v>
      </c>
      <c r="C1303" s="125" t="s">
        <v>402</v>
      </c>
      <c r="D1303" s="125" t="s">
        <v>551</v>
      </c>
      <c r="E1303" s="66" t="s">
        <v>545</v>
      </c>
      <c r="F1303" s="173">
        <v>118</v>
      </c>
      <c r="G1303" s="109" t="s">
        <v>670</v>
      </c>
      <c r="H1303" s="285">
        <f t="shared" si="1192"/>
        <v>47</v>
      </c>
      <c r="I1303" s="65">
        <v>36</v>
      </c>
      <c r="J1303" s="192">
        <v>16</v>
      </c>
      <c r="K1303" s="192">
        <v>2132</v>
      </c>
      <c r="L1303" s="193">
        <v>10</v>
      </c>
      <c r="M1303" s="194">
        <f t="shared" si="1272"/>
        <v>133.25</v>
      </c>
      <c r="N1303" s="242">
        <f t="shared" ref="N1303:N1304" si="1276">IF(J1303=0,0,(K1303-L1303)/J1303)</f>
        <v>132.625</v>
      </c>
      <c r="O1303" s="192">
        <v>180</v>
      </c>
      <c r="P1303" s="285">
        <f t="shared" ref="P1303:R1303" si="1277">P1302</f>
        <v>30</v>
      </c>
      <c r="Q1303" s="285">
        <f t="shared" si="1277"/>
        <v>3</v>
      </c>
      <c r="R1303" s="285">
        <f t="shared" si="1277"/>
        <v>61697</v>
      </c>
      <c r="S1303" s="66" t="s">
        <v>744</v>
      </c>
    </row>
    <row r="1304" spans="1:20">
      <c r="A1304" s="284">
        <f t="shared" si="1274"/>
        <v>43038</v>
      </c>
      <c r="B1304" s="285">
        <f t="shared" si="1275"/>
        <v>3</v>
      </c>
      <c r="C1304" s="125" t="s">
        <v>911</v>
      </c>
      <c r="D1304" s="97"/>
      <c r="E1304" s="97"/>
      <c r="F1304" s="173">
        <v>117</v>
      </c>
      <c r="G1304" s="109" t="s">
        <v>670</v>
      </c>
      <c r="H1304" s="285">
        <f t="shared" si="1192"/>
        <v>47</v>
      </c>
      <c r="I1304" s="65">
        <v>7</v>
      </c>
      <c r="J1304" s="192">
        <v>16</v>
      </c>
      <c r="K1304" s="192">
        <v>2160</v>
      </c>
      <c r="L1304" s="193">
        <v>23</v>
      </c>
      <c r="M1304" s="194">
        <f t="shared" si="1272"/>
        <v>135</v>
      </c>
      <c r="N1304" s="242">
        <f t="shared" si="1276"/>
        <v>133.5625</v>
      </c>
      <c r="O1304" s="192">
        <v>485</v>
      </c>
      <c r="P1304" s="285">
        <f t="shared" ref="P1304:R1304" si="1278">P1303</f>
        <v>30</v>
      </c>
      <c r="Q1304" s="285">
        <f t="shared" si="1278"/>
        <v>3</v>
      </c>
      <c r="R1304" s="285">
        <f t="shared" si="1278"/>
        <v>61697</v>
      </c>
      <c r="S1304" s="194">
        <f>AVERAGE(M1302:M1331)</f>
        <v>129.36666666666667</v>
      </c>
      <c r="T1304" s="232"/>
    </row>
    <row r="1305" spans="1:20">
      <c r="A1305" s="284">
        <f t="shared" si="1274"/>
        <v>43038</v>
      </c>
      <c r="B1305" s="285">
        <f t="shared" si="1275"/>
        <v>4</v>
      </c>
      <c r="C1305" s="125" t="s">
        <v>920</v>
      </c>
      <c r="D1305" s="66" t="s">
        <v>927</v>
      </c>
      <c r="E1305" s="66" t="s">
        <v>545</v>
      </c>
      <c r="F1305" s="101">
        <v>110</v>
      </c>
      <c r="G1305" s="66" t="s">
        <v>670</v>
      </c>
      <c r="H1305" s="285">
        <f t="shared" si="1192"/>
        <v>47</v>
      </c>
      <c r="I1305" s="65">
        <v>19</v>
      </c>
      <c r="J1305" s="192">
        <v>16</v>
      </c>
      <c r="K1305" s="192">
        <v>2148</v>
      </c>
      <c r="L1305" s="193">
        <v>11</v>
      </c>
      <c r="M1305" s="194">
        <f t="shared" si="1272"/>
        <v>134.25</v>
      </c>
      <c r="N1305" s="242">
        <f>IF(J1305=0,0,(K1305-L1305)/J1305)</f>
        <v>133.5625</v>
      </c>
      <c r="O1305" s="192">
        <v>44</v>
      </c>
      <c r="P1305" s="285">
        <f t="shared" ref="P1305:R1305" si="1279">P1304</f>
        <v>30</v>
      </c>
      <c r="Q1305" s="285">
        <f t="shared" si="1279"/>
        <v>3</v>
      </c>
      <c r="R1305" s="285">
        <f t="shared" si="1279"/>
        <v>61697</v>
      </c>
      <c r="S1305" s="66" t="s">
        <v>760</v>
      </c>
    </row>
    <row r="1306" spans="1:20">
      <c r="A1306" s="284">
        <f t="shared" si="1274"/>
        <v>43038</v>
      </c>
      <c r="B1306" s="285">
        <f t="shared" si="1275"/>
        <v>5</v>
      </c>
      <c r="C1306" s="66" t="s">
        <v>612</v>
      </c>
      <c r="D1306" s="66" t="s">
        <v>612</v>
      </c>
      <c r="E1306" s="66"/>
      <c r="F1306" s="173">
        <v>104</v>
      </c>
      <c r="G1306" s="66" t="s">
        <v>670</v>
      </c>
      <c r="H1306" s="285">
        <f t="shared" si="1192"/>
        <v>47</v>
      </c>
      <c r="I1306" s="65">
        <v>12</v>
      </c>
      <c r="J1306" s="192">
        <v>16</v>
      </c>
      <c r="K1306" s="192">
        <v>2143</v>
      </c>
      <c r="L1306" s="193">
        <v>16</v>
      </c>
      <c r="M1306" s="194">
        <f>IF(J1306=0,0,(K1306)/J1306)</f>
        <v>133.9375</v>
      </c>
      <c r="N1306" s="242">
        <f>IF(J1306=0,0,(K1306-L1306)/J1306)</f>
        <v>132.9375</v>
      </c>
      <c r="O1306" s="192">
        <v>201</v>
      </c>
      <c r="P1306" s="285">
        <f t="shared" ref="P1306:R1306" si="1280">P1305</f>
        <v>30</v>
      </c>
      <c r="Q1306" s="285">
        <f t="shared" si="1280"/>
        <v>3</v>
      </c>
      <c r="R1306" s="285">
        <f t="shared" si="1280"/>
        <v>61697</v>
      </c>
      <c r="S1306" s="194">
        <f>AVERAGE(F1302:F1331)</f>
        <v>88.933333333333337</v>
      </c>
    </row>
    <row r="1307" spans="1:20">
      <c r="A1307" s="284">
        <f t="shared" si="1274"/>
        <v>43038</v>
      </c>
      <c r="B1307" s="285">
        <f t="shared" si="1275"/>
        <v>6</v>
      </c>
      <c r="C1307" s="66" t="s">
        <v>588</v>
      </c>
      <c r="D1307" s="66" t="s">
        <v>926</v>
      </c>
      <c r="E1307" s="66" t="s">
        <v>545</v>
      </c>
      <c r="F1307" s="101">
        <v>101</v>
      </c>
      <c r="G1307" s="66" t="s">
        <v>670</v>
      </c>
      <c r="H1307" s="285">
        <f t="shared" si="1192"/>
        <v>47</v>
      </c>
      <c r="I1307" s="65">
        <v>19</v>
      </c>
      <c r="J1307" s="192">
        <v>16</v>
      </c>
      <c r="K1307" s="192">
        <v>2152</v>
      </c>
      <c r="L1307" s="193">
        <v>20</v>
      </c>
      <c r="M1307" s="194">
        <f>IF(J1307=0,0,(K1307)/J1307)</f>
        <v>134.5</v>
      </c>
      <c r="N1307" s="242">
        <f>IF(J1307=0,0,(K1307-L1307)/J1307)</f>
        <v>133.25</v>
      </c>
      <c r="O1307" s="192">
        <v>252</v>
      </c>
      <c r="P1307" s="285">
        <f t="shared" ref="P1307:R1307" si="1281">P1306</f>
        <v>30</v>
      </c>
      <c r="Q1307" s="285">
        <f t="shared" si="1281"/>
        <v>3</v>
      </c>
      <c r="R1307" s="285">
        <f t="shared" si="1281"/>
        <v>61697</v>
      </c>
      <c r="S1307" s="66" t="s">
        <v>791</v>
      </c>
    </row>
    <row r="1308" spans="1:20">
      <c r="A1308" s="284">
        <f t="shared" si="1274"/>
        <v>43038</v>
      </c>
      <c r="B1308" s="285">
        <f t="shared" si="1275"/>
        <v>7</v>
      </c>
      <c r="C1308" s="395" t="s">
        <v>960</v>
      </c>
      <c r="D1308" s="127"/>
      <c r="E1308" s="127"/>
      <c r="F1308" s="173">
        <v>99</v>
      </c>
      <c r="G1308" s="28" t="s">
        <v>949</v>
      </c>
      <c r="H1308" s="285">
        <f t="shared" ref="H1308:H1331" si="1282">H1307</f>
        <v>47</v>
      </c>
      <c r="I1308" s="65">
        <v>1</v>
      </c>
      <c r="J1308" s="192">
        <v>16</v>
      </c>
      <c r="K1308" s="192">
        <v>2152</v>
      </c>
      <c r="L1308" s="193">
        <v>7</v>
      </c>
      <c r="M1308" s="194">
        <f t="shared" ref="M1308" si="1283">IF(J1308=0,0,(K1308)/J1308)</f>
        <v>134.5</v>
      </c>
      <c r="N1308" s="242">
        <f t="shared" ref="N1308" si="1284">IF(J1308=0,0,(K1308-L1308)/J1308)</f>
        <v>134.0625</v>
      </c>
      <c r="O1308" s="192">
        <v>886</v>
      </c>
      <c r="P1308" s="285">
        <f t="shared" ref="P1308:R1308" si="1285">P1307</f>
        <v>30</v>
      </c>
      <c r="Q1308" s="285">
        <f t="shared" si="1285"/>
        <v>3</v>
      </c>
      <c r="R1308" s="285">
        <f t="shared" si="1285"/>
        <v>61697</v>
      </c>
      <c r="S1308" s="194">
        <f>S1304*P1302*16</f>
        <v>62096</v>
      </c>
    </row>
    <row r="1309" spans="1:20">
      <c r="A1309" s="284">
        <f t="shared" si="1274"/>
        <v>43038</v>
      </c>
      <c r="B1309" s="285">
        <f t="shared" si="1275"/>
        <v>8</v>
      </c>
      <c r="C1309" s="66" t="s">
        <v>613</v>
      </c>
      <c r="D1309" s="66" t="s">
        <v>589</v>
      </c>
      <c r="E1309" s="66" t="s">
        <v>817</v>
      </c>
      <c r="F1309" s="173">
        <v>98</v>
      </c>
      <c r="G1309" s="66" t="s">
        <v>670</v>
      </c>
      <c r="H1309" s="285">
        <f t="shared" si="1282"/>
        <v>47</v>
      </c>
      <c r="I1309" s="65">
        <v>19</v>
      </c>
      <c r="J1309" s="192">
        <v>16</v>
      </c>
      <c r="K1309" s="192">
        <v>2158</v>
      </c>
      <c r="L1309" s="193">
        <v>2</v>
      </c>
      <c r="M1309" s="194">
        <f t="shared" ref="M1309:M1330" si="1286">IF(J1309=0,0,(K1309)/J1309)</f>
        <v>134.875</v>
      </c>
      <c r="N1309" s="242">
        <f t="shared" ref="N1309:N1322" si="1287">IF(J1309=0,0,(K1309-L1309)/J1309)</f>
        <v>134.75</v>
      </c>
      <c r="O1309" s="192">
        <v>124</v>
      </c>
      <c r="P1309" s="285">
        <f t="shared" ref="P1309:R1309" si="1288">P1308</f>
        <v>30</v>
      </c>
      <c r="Q1309" s="285">
        <f t="shared" si="1288"/>
        <v>3</v>
      </c>
      <c r="R1309" s="285">
        <f t="shared" si="1288"/>
        <v>61697</v>
      </c>
      <c r="S1309" s="66" t="s">
        <v>771</v>
      </c>
    </row>
    <row r="1310" spans="1:20">
      <c r="A1310" s="284">
        <f t="shared" si="1274"/>
        <v>43038</v>
      </c>
      <c r="B1310" s="285">
        <f t="shared" si="1275"/>
        <v>9</v>
      </c>
      <c r="C1310" s="66" t="s">
        <v>597</v>
      </c>
      <c r="D1310" s="66" t="s">
        <v>618</v>
      </c>
      <c r="E1310" s="66" t="s">
        <v>545</v>
      </c>
      <c r="F1310" s="277">
        <v>97</v>
      </c>
      <c r="G1310" s="66" t="s">
        <v>670</v>
      </c>
      <c r="H1310" s="285">
        <f t="shared" si="1282"/>
        <v>47</v>
      </c>
      <c r="I1310" s="65">
        <v>46</v>
      </c>
      <c r="J1310" s="192">
        <v>16</v>
      </c>
      <c r="K1310" s="192">
        <v>2151</v>
      </c>
      <c r="L1310" s="193">
        <v>21</v>
      </c>
      <c r="M1310" s="194">
        <f t="shared" si="1286"/>
        <v>134.4375</v>
      </c>
      <c r="N1310" s="242">
        <f t="shared" si="1287"/>
        <v>133.125</v>
      </c>
      <c r="O1310" s="192">
        <v>80</v>
      </c>
      <c r="P1310" s="285">
        <f t="shared" ref="P1310:R1310" si="1289">P1309</f>
        <v>30</v>
      </c>
      <c r="Q1310" s="285">
        <f t="shared" si="1289"/>
        <v>3</v>
      </c>
      <c r="R1310" s="285">
        <f t="shared" si="1289"/>
        <v>61697</v>
      </c>
      <c r="S1310" s="194">
        <f>AVERAGE(I1302:I1331)</f>
        <v>19.033333333333335</v>
      </c>
    </row>
    <row r="1311" spans="1:20">
      <c r="A1311" s="284">
        <f t="shared" si="1274"/>
        <v>43038</v>
      </c>
      <c r="B1311" s="285">
        <f t="shared" si="1275"/>
        <v>10</v>
      </c>
      <c r="C1311" s="66" t="s">
        <v>36</v>
      </c>
      <c r="D1311" s="66" t="s">
        <v>816</v>
      </c>
      <c r="E1311" s="66" t="s">
        <v>817</v>
      </c>
      <c r="F1311" s="173">
        <v>96</v>
      </c>
      <c r="G1311" s="66" t="s">
        <v>670</v>
      </c>
      <c r="H1311" s="285">
        <f t="shared" si="1282"/>
        <v>47</v>
      </c>
      <c r="I1311" s="65">
        <v>46</v>
      </c>
      <c r="J1311" s="192">
        <v>16</v>
      </c>
      <c r="K1311" s="192">
        <v>2126</v>
      </c>
      <c r="L1311" s="193">
        <v>81</v>
      </c>
      <c r="M1311" s="194">
        <f t="shared" si="1286"/>
        <v>132.875</v>
      </c>
      <c r="N1311" s="242">
        <f t="shared" si="1287"/>
        <v>127.8125</v>
      </c>
      <c r="O1311" s="192">
        <v>299</v>
      </c>
      <c r="P1311" s="285">
        <f t="shared" ref="P1311:R1311" si="1290">P1310</f>
        <v>30</v>
      </c>
      <c r="Q1311" s="285">
        <f t="shared" si="1290"/>
        <v>3</v>
      </c>
      <c r="R1311" s="285">
        <f t="shared" si="1290"/>
        <v>61697</v>
      </c>
      <c r="S1311" s="66"/>
    </row>
    <row r="1312" spans="1:20">
      <c r="A1312" s="284">
        <f t="shared" si="1274"/>
        <v>43038</v>
      </c>
      <c r="B1312" s="285">
        <f t="shared" si="1275"/>
        <v>11</v>
      </c>
      <c r="C1312" s="407" t="s">
        <v>515</v>
      </c>
      <c r="D1312" s="111" t="s">
        <v>598</v>
      </c>
      <c r="E1312" s="111"/>
      <c r="F1312" s="277">
        <v>95</v>
      </c>
      <c r="G1312" s="66" t="s">
        <v>670</v>
      </c>
      <c r="H1312" s="285">
        <f t="shared" si="1282"/>
        <v>47</v>
      </c>
      <c r="I1312" s="65">
        <v>9</v>
      </c>
      <c r="J1312" s="192">
        <v>16</v>
      </c>
      <c r="K1312" s="192">
        <v>2154</v>
      </c>
      <c r="L1312" s="193">
        <v>48</v>
      </c>
      <c r="M1312" s="194">
        <f t="shared" si="1286"/>
        <v>134.625</v>
      </c>
      <c r="N1312" s="242">
        <f t="shared" si="1287"/>
        <v>131.625</v>
      </c>
      <c r="O1312" s="192">
        <v>1400</v>
      </c>
      <c r="P1312" s="285">
        <f t="shared" ref="P1312:R1312" si="1291">P1311</f>
        <v>30</v>
      </c>
      <c r="Q1312" s="285">
        <f t="shared" si="1291"/>
        <v>3</v>
      </c>
      <c r="R1312" s="285">
        <f t="shared" si="1291"/>
        <v>61697</v>
      </c>
      <c r="S1312" s="66"/>
    </row>
    <row r="1313" spans="1:19">
      <c r="A1313" s="284">
        <f t="shared" si="1274"/>
        <v>43038</v>
      </c>
      <c r="B1313" s="285">
        <f t="shared" si="1275"/>
        <v>12</v>
      </c>
      <c r="C1313" s="66" t="s">
        <v>921</v>
      </c>
      <c r="D1313" s="66" t="s">
        <v>925</v>
      </c>
      <c r="E1313" s="66" t="s">
        <v>545</v>
      </c>
      <c r="F1313" s="101">
        <v>95</v>
      </c>
      <c r="G1313" s="66" t="s">
        <v>670</v>
      </c>
      <c r="H1313" s="285">
        <f t="shared" si="1282"/>
        <v>47</v>
      </c>
      <c r="I1313" s="65">
        <v>22</v>
      </c>
      <c r="J1313" s="192">
        <v>16</v>
      </c>
      <c r="K1313" s="192">
        <v>2108</v>
      </c>
      <c r="L1313" s="193">
        <v>15</v>
      </c>
      <c r="M1313" s="194">
        <f t="shared" si="1286"/>
        <v>131.75</v>
      </c>
      <c r="N1313" s="242">
        <f t="shared" si="1287"/>
        <v>130.8125</v>
      </c>
      <c r="O1313" s="192">
        <v>13</v>
      </c>
      <c r="P1313" s="285">
        <f t="shared" ref="P1313:R1313" si="1292">P1312</f>
        <v>30</v>
      </c>
      <c r="Q1313" s="285">
        <f t="shared" si="1292"/>
        <v>3</v>
      </c>
      <c r="R1313" s="285">
        <f t="shared" si="1292"/>
        <v>61697</v>
      </c>
      <c r="S1313" s="66"/>
    </row>
    <row r="1314" spans="1:19">
      <c r="A1314" s="284">
        <f t="shared" si="1274"/>
        <v>43038</v>
      </c>
      <c r="B1314" s="285">
        <f t="shared" si="1275"/>
        <v>13</v>
      </c>
      <c r="C1314" s="66" t="s">
        <v>628</v>
      </c>
      <c r="D1314" s="66" t="s">
        <v>628</v>
      </c>
      <c r="E1314" s="66"/>
      <c r="F1314" s="101">
        <v>91</v>
      </c>
      <c r="G1314" s="66" t="s">
        <v>343</v>
      </c>
      <c r="H1314" s="285">
        <f t="shared" si="1282"/>
        <v>47</v>
      </c>
      <c r="I1314" s="65">
        <v>10</v>
      </c>
      <c r="J1314" s="192">
        <v>15</v>
      </c>
      <c r="K1314" s="192">
        <v>2007</v>
      </c>
      <c r="L1314" s="193">
        <v>84</v>
      </c>
      <c r="M1314" s="194">
        <f>IF(J1314=0,0,(K1314)/J1314)</f>
        <v>133.80000000000001</v>
      </c>
      <c r="N1314" s="242">
        <f>IF(J1314=0,0,(K1314-L1314)/J1314)</f>
        <v>128.19999999999999</v>
      </c>
      <c r="O1314" s="192">
        <v>25</v>
      </c>
      <c r="P1314" s="285">
        <f t="shared" ref="P1314:R1314" si="1293">P1313</f>
        <v>30</v>
      </c>
      <c r="Q1314" s="285">
        <f t="shared" si="1293"/>
        <v>3</v>
      </c>
      <c r="R1314" s="285">
        <f t="shared" si="1293"/>
        <v>61697</v>
      </c>
      <c r="S1314" s="66"/>
    </row>
    <row r="1315" spans="1:19">
      <c r="A1315" s="284">
        <f t="shared" si="1274"/>
        <v>43038</v>
      </c>
      <c r="B1315" s="285">
        <f t="shared" si="1275"/>
        <v>14</v>
      </c>
      <c r="C1315" s="66" t="s">
        <v>629</v>
      </c>
      <c r="D1315" s="66" t="s">
        <v>629</v>
      </c>
      <c r="E1315" s="66"/>
      <c r="F1315" s="173">
        <v>90</v>
      </c>
      <c r="G1315" s="66" t="s">
        <v>670</v>
      </c>
      <c r="H1315" s="285">
        <f t="shared" si="1282"/>
        <v>47</v>
      </c>
      <c r="I1315" s="65">
        <v>10</v>
      </c>
      <c r="J1315" s="192">
        <v>15</v>
      </c>
      <c r="K1315" s="192">
        <v>1985</v>
      </c>
      <c r="L1315" s="193">
        <v>18</v>
      </c>
      <c r="M1315" s="194">
        <f>IF(J1315=0,0,(K1315)/J1315)</f>
        <v>132.33333333333334</v>
      </c>
      <c r="N1315" s="242">
        <f>IF(J1315=0,0,(K1315-L1315)/J1315)</f>
        <v>131.13333333333333</v>
      </c>
      <c r="O1315" s="192">
        <v>159</v>
      </c>
      <c r="P1315" s="285">
        <f t="shared" ref="P1315:R1315" si="1294">P1314</f>
        <v>30</v>
      </c>
      <c r="Q1315" s="285">
        <f t="shared" si="1294"/>
        <v>3</v>
      </c>
      <c r="R1315" s="285">
        <f t="shared" si="1294"/>
        <v>61697</v>
      </c>
      <c r="S1315" s="66"/>
    </row>
    <row r="1316" spans="1:19">
      <c r="A1316" s="284">
        <f t="shared" si="1274"/>
        <v>43038</v>
      </c>
      <c r="B1316" s="285">
        <f t="shared" si="1275"/>
        <v>15</v>
      </c>
      <c r="C1316" s="66" t="s">
        <v>381</v>
      </c>
      <c r="D1316" s="66" t="s">
        <v>928</v>
      </c>
      <c r="E1316" s="66" t="s">
        <v>545</v>
      </c>
      <c r="F1316" s="101">
        <v>90</v>
      </c>
      <c r="G1316" s="66" t="s">
        <v>670</v>
      </c>
      <c r="H1316" s="285">
        <f t="shared" si="1282"/>
        <v>47</v>
      </c>
      <c r="I1316" s="65">
        <v>31</v>
      </c>
      <c r="J1316" s="192">
        <v>16</v>
      </c>
      <c r="K1316" s="192">
        <v>2151</v>
      </c>
      <c r="L1316" s="193">
        <v>17</v>
      </c>
      <c r="M1316" s="194">
        <f t="shared" si="1286"/>
        <v>134.4375</v>
      </c>
      <c r="N1316" s="242">
        <f t="shared" si="1287"/>
        <v>133.375</v>
      </c>
      <c r="O1316" s="192">
        <v>72</v>
      </c>
      <c r="P1316" s="285">
        <f t="shared" ref="P1316:R1316" si="1295">P1315</f>
        <v>30</v>
      </c>
      <c r="Q1316" s="285">
        <f t="shared" si="1295"/>
        <v>3</v>
      </c>
      <c r="R1316" s="285">
        <f t="shared" si="1295"/>
        <v>61697</v>
      </c>
      <c r="S1316" s="66"/>
    </row>
    <row r="1317" spans="1:19">
      <c r="A1317" s="284">
        <f t="shared" si="1274"/>
        <v>43038</v>
      </c>
      <c r="B1317" s="285">
        <f t="shared" si="1275"/>
        <v>16</v>
      </c>
      <c r="C1317" s="66" t="s">
        <v>942</v>
      </c>
      <c r="D1317" s="66" t="s">
        <v>942</v>
      </c>
      <c r="E1317" s="66"/>
      <c r="F1317" s="101">
        <v>90</v>
      </c>
      <c r="G1317" s="66" t="s">
        <v>343</v>
      </c>
      <c r="H1317" s="285">
        <f t="shared" si="1282"/>
        <v>47</v>
      </c>
      <c r="I1317" s="65">
        <v>6</v>
      </c>
      <c r="J1317" s="192">
        <v>16</v>
      </c>
      <c r="K1317" s="192">
        <v>2126</v>
      </c>
      <c r="L1317" s="193">
        <v>27</v>
      </c>
      <c r="M1317" s="194">
        <f t="shared" si="1286"/>
        <v>132.875</v>
      </c>
      <c r="N1317" s="242">
        <f t="shared" si="1287"/>
        <v>131.1875</v>
      </c>
      <c r="O1317" s="192">
        <v>35</v>
      </c>
      <c r="P1317" s="285">
        <f t="shared" ref="P1317:R1317" si="1296">P1316</f>
        <v>30</v>
      </c>
      <c r="Q1317" s="285">
        <f t="shared" si="1296"/>
        <v>3</v>
      </c>
      <c r="R1317" s="285">
        <f t="shared" si="1296"/>
        <v>61697</v>
      </c>
      <c r="S1317" s="66"/>
    </row>
    <row r="1318" spans="1:19">
      <c r="A1318" s="284">
        <f t="shared" si="1274"/>
        <v>43038</v>
      </c>
      <c r="B1318" s="285">
        <f t="shared" si="1275"/>
        <v>17</v>
      </c>
      <c r="C1318" s="407" t="s">
        <v>579</v>
      </c>
      <c r="D1318" s="111" t="s">
        <v>397</v>
      </c>
      <c r="E1318" s="111" t="s">
        <v>810</v>
      </c>
      <c r="F1318" s="278">
        <v>86</v>
      </c>
      <c r="G1318" s="66" t="s">
        <v>670</v>
      </c>
      <c r="H1318" s="285">
        <f t="shared" si="1282"/>
        <v>47</v>
      </c>
      <c r="I1318" s="247">
        <v>29</v>
      </c>
      <c r="J1318" s="192">
        <v>16</v>
      </c>
      <c r="K1318" s="248">
        <v>2160</v>
      </c>
      <c r="L1318" s="193">
        <v>13</v>
      </c>
      <c r="M1318" s="250">
        <f t="shared" si="1286"/>
        <v>135</v>
      </c>
      <c r="N1318" s="251">
        <f t="shared" si="1287"/>
        <v>134.1875</v>
      </c>
      <c r="O1318" s="192">
        <v>189</v>
      </c>
      <c r="P1318" s="285">
        <f t="shared" ref="P1318:R1318" si="1297">P1317</f>
        <v>30</v>
      </c>
      <c r="Q1318" s="285">
        <f t="shared" si="1297"/>
        <v>3</v>
      </c>
      <c r="R1318" s="285">
        <f t="shared" si="1297"/>
        <v>61697</v>
      </c>
      <c r="S1318" s="66"/>
    </row>
    <row r="1319" spans="1:19">
      <c r="A1319" s="284">
        <f t="shared" si="1274"/>
        <v>43038</v>
      </c>
      <c r="B1319" s="285">
        <f t="shared" si="1275"/>
        <v>18</v>
      </c>
      <c r="C1319" s="66" t="s">
        <v>924</v>
      </c>
      <c r="D1319" s="66" t="s">
        <v>924</v>
      </c>
      <c r="E1319" s="66" t="s">
        <v>545</v>
      </c>
      <c r="F1319" s="101">
        <v>85</v>
      </c>
      <c r="G1319" s="66" t="s">
        <v>670</v>
      </c>
      <c r="H1319" s="285">
        <f t="shared" si="1282"/>
        <v>47</v>
      </c>
      <c r="I1319" s="65">
        <v>10</v>
      </c>
      <c r="J1319" s="192">
        <v>16</v>
      </c>
      <c r="K1319" s="192">
        <v>2151</v>
      </c>
      <c r="L1319" s="193">
        <v>0</v>
      </c>
      <c r="M1319" s="194">
        <f t="shared" si="1286"/>
        <v>134.4375</v>
      </c>
      <c r="N1319" s="242">
        <f t="shared" si="1287"/>
        <v>134.4375</v>
      </c>
      <c r="O1319" s="192">
        <v>333</v>
      </c>
      <c r="P1319" s="285">
        <f t="shared" ref="P1319:R1319" si="1298">P1318</f>
        <v>30</v>
      </c>
      <c r="Q1319" s="285">
        <f t="shared" si="1298"/>
        <v>3</v>
      </c>
      <c r="R1319" s="285">
        <f t="shared" si="1298"/>
        <v>61697</v>
      </c>
      <c r="S1319" s="66"/>
    </row>
    <row r="1320" spans="1:19">
      <c r="A1320" s="284">
        <f t="shared" si="1274"/>
        <v>43038</v>
      </c>
      <c r="B1320" s="285">
        <f t="shared" si="1275"/>
        <v>19</v>
      </c>
      <c r="C1320" s="100" t="s">
        <v>961</v>
      </c>
      <c r="D1320" s="411"/>
      <c r="E1320" s="411"/>
      <c r="F1320" s="278">
        <v>84</v>
      </c>
      <c r="G1320" s="66" t="s">
        <v>670</v>
      </c>
      <c r="H1320" s="285">
        <f t="shared" si="1282"/>
        <v>47</v>
      </c>
      <c r="I1320" s="65">
        <v>1</v>
      </c>
      <c r="J1320" s="192">
        <v>16</v>
      </c>
      <c r="K1320" s="192">
        <v>0</v>
      </c>
      <c r="L1320" s="193">
        <v>435</v>
      </c>
      <c r="M1320" s="194">
        <f t="shared" ref="M1320" si="1299">IF(J1320=0,0,(K1320)/J1320)</f>
        <v>0</v>
      </c>
      <c r="N1320" s="242">
        <f t="shared" ref="N1320" si="1300">IF(J1320=0,0,(K1320-L1320)/J1320)</f>
        <v>-27.1875</v>
      </c>
      <c r="O1320" s="192">
        <v>0</v>
      </c>
      <c r="P1320" s="285">
        <f t="shared" ref="P1320:R1320" si="1301">P1319</f>
        <v>30</v>
      </c>
      <c r="Q1320" s="285">
        <f t="shared" si="1301"/>
        <v>3</v>
      </c>
      <c r="R1320" s="285">
        <f t="shared" si="1301"/>
        <v>61697</v>
      </c>
      <c r="S1320" s="66"/>
    </row>
    <row r="1321" spans="1:19">
      <c r="A1321" s="284">
        <f t="shared" si="1274"/>
        <v>43038</v>
      </c>
      <c r="B1321" s="285">
        <f t="shared" si="1275"/>
        <v>20</v>
      </c>
      <c r="C1321" s="411" t="s">
        <v>41</v>
      </c>
      <c r="D1321" s="411" t="s">
        <v>41</v>
      </c>
      <c r="E1321" s="411" t="s">
        <v>545</v>
      </c>
      <c r="F1321" s="278">
        <v>83</v>
      </c>
      <c r="G1321" s="109" t="s">
        <v>343</v>
      </c>
      <c r="H1321" s="285">
        <f t="shared" si="1282"/>
        <v>47</v>
      </c>
      <c r="I1321" s="65">
        <v>43</v>
      </c>
      <c r="J1321" s="192">
        <v>15</v>
      </c>
      <c r="K1321" s="192">
        <v>1993</v>
      </c>
      <c r="L1321" s="193">
        <v>21</v>
      </c>
      <c r="M1321" s="194">
        <f t="shared" si="1286"/>
        <v>132.86666666666667</v>
      </c>
      <c r="N1321" s="242">
        <f t="shared" si="1287"/>
        <v>131.46666666666667</v>
      </c>
      <c r="O1321" s="192">
        <v>0</v>
      </c>
      <c r="P1321" s="285">
        <f t="shared" ref="P1321:R1321" si="1302">P1320</f>
        <v>30</v>
      </c>
      <c r="Q1321" s="285">
        <f t="shared" si="1302"/>
        <v>3</v>
      </c>
      <c r="R1321" s="285">
        <f t="shared" si="1302"/>
        <v>61697</v>
      </c>
      <c r="S1321" s="66"/>
    </row>
    <row r="1322" spans="1:19">
      <c r="A1322" s="284">
        <f t="shared" si="1274"/>
        <v>43038</v>
      </c>
      <c r="B1322" s="285">
        <f t="shared" si="1275"/>
        <v>21</v>
      </c>
      <c r="C1322" s="66" t="s">
        <v>577</v>
      </c>
      <c r="D1322" s="66" t="s">
        <v>577</v>
      </c>
      <c r="E1322" s="66" t="s">
        <v>545</v>
      </c>
      <c r="F1322" s="278">
        <v>82</v>
      </c>
      <c r="G1322" s="66" t="s">
        <v>670</v>
      </c>
      <c r="H1322" s="285">
        <f t="shared" si="1282"/>
        <v>47</v>
      </c>
      <c r="I1322" s="247">
        <v>19</v>
      </c>
      <c r="J1322" s="192">
        <v>16</v>
      </c>
      <c r="K1322" s="248">
        <v>2128</v>
      </c>
      <c r="L1322" s="193">
        <v>25</v>
      </c>
      <c r="M1322" s="250">
        <f t="shared" si="1286"/>
        <v>133</v>
      </c>
      <c r="N1322" s="251">
        <f t="shared" si="1287"/>
        <v>131.4375</v>
      </c>
      <c r="O1322" s="192">
        <v>775</v>
      </c>
      <c r="P1322" s="285">
        <f t="shared" ref="P1322:R1322" si="1303">P1321</f>
        <v>30</v>
      </c>
      <c r="Q1322" s="285">
        <f t="shared" si="1303"/>
        <v>3</v>
      </c>
      <c r="R1322" s="285">
        <f t="shared" si="1303"/>
        <v>61697</v>
      </c>
      <c r="S1322" s="66"/>
    </row>
    <row r="1323" spans="1:19">
      <c r="A1323" s="284">
        <f t="shared" si="1274"/>
        <v>43038</v>
      </c>
      <c r="B1323" s="285">
        <f t="shared" si="1275"/>
        <v>22</v>
      </c>
      <c r="C1323" s="66" t="s">
        <v>943</v>
      </c>
      <c r="D1323" s="66" t="s">
        <v>943</v>
      </c>
      <c r="E1323" s="66"/>
      <c r="F1323" s="101">
        <v>81</v>
      </c>
      <c r="G1323" s="28" t="s">
        <v>949</v>
      </c>
      <c r="H1323" s="285">
        <f t="shared" si="1282"/>
        <v>47</v>
      </c>
      <c r="I1323" s="65">
        <v>6</v>
      </c>
      <c r="J1323" s="192">
        <v>16</v>
      </c>
      <c r="K1323" s="192">
        <v>2123</v>
      </c>
      <c r="L1323" s="193">
        <v>0</v>
      </c>
      <c r="M1323" s="194">
        <f t="shared" si="1286"/>
        <v>132.6875</v>
      </c>
      <c r="N1323" s="242">
        <f t="shared" ref="N1323:N1328" si="1304">IF(J1323=0,0,(K1323-L1323)/J1323)</f>
        <v>132.6875</v>
      </c>
      <c r="O1323" s="192">
        <v>118</v>
      </c>
      <c r="P1323" s="285">
        <f t="shared" ref="P1323:R1323" si="1305">P1322</f>
        <v>30</v>
      </c>
      <c r="Q1323" s="285">
        <f t="shared" si="1305"/>
        <v>3</v>
      </c>
      <c r="R1323" s="285">
        <f t="shared" si="1305"/>
        <v>61697</v>
      </c>
      <c r="S1323" s="66"/>
    </row>
    <row r="1324" spans="1:19">
      <c r="A1324" s="284">
        <f t="shared" si="1274"/>
        <v>43038</v>
      </c>
      <c r="B1324" s="285">
        <f t="shared" si="1275"/>
        <v>23</v>
      </c>
      <c r="C1324" s="66" t="s">
        <v>931</v>
      </c>
      <c r="D1324" s="66"/>
      <c r="E1324" s="66" t="s">
        <v>545</v>
      </c>
      <c r="F1324" s="300">
        <v>79</v>
      </c>
      <c r="G1324" s="66" t="s">
        <v>343</v>
      </c>
      <c r="H1324" s="285">
        <f t="shared" si="1282"/>
        <v>47</v>
      </c>
      <c r="I1324" s="247">
        <v>8</v>
      </c>
      <c r="J1324" s="192">
        <v>16</v>
      </c>
      <c r="K1324" s="248">
        <v>2125</v>
      </c>
      <c r="L1324" s="193">
        <v>0</v>
      </c>
      <c r="M1324" s="250">
        <f t="shared" si="1286"/>
        <v>132.8125</v>
      </c>
      <c r="N1324" s="251">
        <f t="shared" si="1304"/>
        <v>132.8125</v>
      </c>
      <c r="O1324" s="192">
        <v>94</v>
      </c>
      <c r="P1324" s="285">
        <f t="shared" ref="P1324:R1324" si="1306">P1323</f>
        <v>30</v>
      </c>
      <c r="Q1324" s="285">
        <f t="shared" si="1306"/>
        <v>3</v>
      </c>
      <c r="R1324" s="285">
        <f t="shared" si="1306"/>
        <v>61697</v>
      </c>
      <c r="S1324" s="66"/>
    </row>
    <row r="1325" spans="1:19">
      <c r="A1325" s="284">
        <f t="shared" si="1274"/>
        <v>43038</v>
      </c>
      <c r="B1325" s="285">
        <f t="shared" si="1275"/>
        <v>24</v>
      </c>
      <c r="C1325" s="66" t="s">
        <v>956</v>
      </c>
      <c r="D1325" s="66"/>
      <c r="E1325" s="66"/>
      <c r="F1325" s="300">
        <v>76</v>
      </c>
      <c r="G1325" s="66" t="s">
        <v>343</v>
      </c>
      <c r="H1325" s="285">
        <f t="shared" si="1282"/>
        <v>47</v>
      </c>
      <c r="I1325" s="247">
        <v>2</v>
      </c>
      <c r="J1325" s="192">
        <v>16</v>
      </c>
      <c r="K1325" s="248">
        <v>2146</v>
      </c>
      <c r="L1325" s="193">
        <v>55</v>
      </c>
      <c r="M1325" s="250">
        <f t="shared" si="1286"/>
        <v>134.125</v>
      </c>
      <c r="N1325" s="251">
        <f t="shared" si="1304"/>
        <v>130.6875</v>
      </c>
      <c r="O1325" s="192">
        <v>188</v>
      </c>
      <c r="P1325" s="285">
        <f t="shared" ref="P1325:R1325" si="1307">P1324</f>
        <v>30</v>
      </c>
      <c r="Q1325" s="285">
        <f t="shared" si="1307"/>
        <v>3</v>
      </c>
      <c r="R1325" s="285">
        <f t="shared" si="1307"/>
        <v>61697</v>
      </c>
      <c r="S1325" s="66"/>
    </row>
    <row r="1326" spans="1:19">
      <c r="A1326" s="284">
        <f t="shared" si="1274"/>
        <v>43038</v>
      </c>
      <c r="B1326" s="285">
        <f t="shared" si="1275"/>
        <v>25</v>
      </c>
      <c r="C1326" s="66" t="s">
        <v>957</v>
      </c>
      <c r="D1326" s="66"/>
      <c r="E1326" s="66"/>
      <c r="F1326" s="300">
        <v>73</v>
      </c>
      <c r="G1326" s="66" t="s">
        <v>670</v>
      </c>
      <c r="H1326" s="285">
        <f t="shared" si="1282"/>
        <v>47</v>
      </c>
      <c r="I1326" s="247">
        <v>2</v>
      </c>
      <c r="J1326" s="192">
        <v>16</v>
      </c>
      <c r="K1326" s="248">
        <v>2111</v>
      </c>
      <c r="L1326" s="193">
        <v>14</v>
      </c>
      <c r="M1326" s="250">
        <f t="shared" si="1286"/>
        <v>131.9375</v>
      </c>
      <c r="N1326" s="251">
        <f t="shared" si="1304"/>
        <v>131.0625</v>
      </c>
      <c r="O1326" s="192">
        <v>588</v>
      </c>
      <c r="P1326" s="285">
        <f t="shared" ref="P1326:R1326" si="1308">P1325</f>
        <v>30</v>
      </c>
      <c r="Q1326" s="285">
        <f t="shared" si="1308"/>
        <v>3</v>
      </c>
      <c r="R1326" s="285">
        <f t="shared" si="1308"/>
        <v>61697</v>
      </c>
      <c r="S1326" s="66"/>
    </row>
    <row r="1327" spans="1:19">
      <c r="A1327" s="284">
        <f t="shared" si="1274"/>
        <v>43038</v>
      </c>
      <c r="B1327" s="285">
        <f t="shared" si="1275"/>
        <v>26</v>
      </c>
      <c r="C1327" s="408" t="s">
        <v>614</v>
      </c>
      <c r="D1327" s="409" t="s">
        <v>929</v>
      </c>
      <c r="E1327" s="409" t="s">
        <v>545</v>
      </c>
      <c r="F1327" s="101">
        <v>69</v>
      </c>
      <c r="G1327" s="66" t="s">
        <v>670</v>
      </c>
      <c r="H1327" s="285">
        <f t="shared" si="1282"/>
        <v>47</v>
      </c>
      <c r="I1327" s="65">
        <v>43</v>
      </c>
      <c r="J1327" s="192">
        <v>16</v>
      </c>
      <c r="K1327" s="192">
        <v>2153</v>
      </c>
      <c r="L1327" s="193">
        <v>71</v>
      </c>
      <c r="M1327" s="194">
        <f t="shared" si="1286"/>
        <v>134.5625</v>
      </c>
      <c r="N1327" s="242">
        <f t="shared" si="1304"/>
        <v>130.125</v>
      </c>
      <c r="O1327" s="192">
        <v>298</v>
      </c>
      <c r="P1327" s="285">
        <f t="shared" ref="P1327:R1327" si="1309">P1326</f>
        <v>30</v>
      </c>
      <c r="Q1327" s="285">
        <f t="shared" si="1309"/>
        <v>3</v>
      </c>
      <c r="R1327" s="285">
        <f t="shared" si="1309"/>
        <v>61697</v>
      </c>
      <c r="S1327" s="66"/>
    </row>
    <row r="1328" spans="1:19">
      <c r="A1328" s="284">
        <f t="shared" si="1274"/>
        <v>43038</v>
      </c>
      <c r="B1328" s="285">
        <f t="shared" si="1275"/>
        <v>27</v>
      </c>
      <c r="C1328" s="408" t="s">
        <v>631</v>
      </c>
      <c r="D1328" s="409" t="s">
        <v>645</v>
      </c>
      <c r="E1328" s="409"/>
      <c r="F1328" s="101">
        <v>61</v>
      </c>
      <c r="G1328" s="66" t="s">
        <v>670</v>
      </c>
      <c r="H1328" s="285">
        <f t="shared" si="1282"/>
        <v>47</v>
      </c>
      <c r="I1328" s="65">
        <v>4</v>
      </c>
      <c r="J1328" s="192">
        <v>16</v>
      </c>
      <c r="K1328" s="192">
        <v>2160</v>
      </c>
      <c r="L1328" s="193">
        <v>16</v>
      </c>
      <c r="M1328" s="194">
        <f t="shared" si="1286"/>
        <v>135</v>
      </c>
      <c r="N1328" s="242">
        <f t="shared" si="1304"/>
        <v>134</v>
      </c>
      <c r="O1328" s="192">
        <v>469</v>
      </c>
      <c r="P1328" s="285">
        <f t="shared" ref="P1328:R1328" si="1310">P1327</f>
        <v>30</v>
      </c>
      <c r="Q1328" s="285">
        <f t="shared" si="1310"/>
        <v>3</v>
      </c>
      <c r="R1328" s="285">
        <f t="shared" si="1310"/>
        <v>61697</v>
      </c>
      <c r="S1328" s="66"/>
    </row>
    <row r="1329" spans="1:20">
      <c r="A1329" s="284">
        <f t="shared" si="1274"/>
        <v>43038</v>
      </c>
      <c r="B1329" s="285">
        <f t="shared" si="1275"/>
        <v>28</v>
      </c>
      <c r="C1329" s="407" t="s">
        <v>576</v>
      </c>
      <c r="D1329" s="111" t="s">
        <v>826</v>
      </c>
      <c r="E1329" s="111" t="s">
        <v>810</v>
      </c>
      <c r="F1329" s="278">
        <v>63</v>
      </c>
      <c r="G1329" s="293" t="s">
        <v>536</v>
      </c>
      <c r="H1329" s="285">
        <f t="shared" si="1282"/>
        <v>47</v>
      </c>
      <c r="I1329" s="247">
        <v>44</v>
      </c>
      <c r="J1329" s="192">
        <v>16</v>
      </c>
      <c r="K1329" s="248">
        <v>2135</v>
      </c>
      <c r="L1329" s="193">
        <v>74</v>
      </c>
      <c r="M1329" s="250">
        <f t="shared" si="1286"/>
        <v>133.4375</v>
      </c>
      <c r="N1329" s="251">
        <f t="shared" ref="N1329:N1330" si="1311">IF(J1329=0,0,(K1329-L1329)/J1329)</f>
        <v>128.8125</v>
      </c>
      <c r="O1329" s="248">
        <v>214</v>
      </c>
      <c r="P1329" s="285">
        <f t="shared" ref="P1329:R1329" si="1312">P1328</f>
        <v>30</v>
      </c>
      <c r="Q1329" s="285">
        <f t="shared" si="1312"/>
        <v>3</v>
      </c>
      <c r="R1329" s="285">
        <f t="shared" si="1312"/>
        <v>61697</v>
      </c>
      <c r="S1329" s="292"/>
    </row>
    <row r="1330" spans="1:20">
      <c r="A1330" s="284">
        <f t="shared" si="1274"/>
        <v>43038</v>
      </c>
      <c r="B1330" s="285">
        <f t="shared" si="1275"/>
        <v>29</v>
      </c>
      <c r="C1330" s="111" t="s">
        <v>647</v>
      </c>
      <c r="D1330" s="111" t="s">
        <v>646</v>
      </c>
      <c r="E1330" s="111" t="s">
        <v>959</v>
      </c>
      <c r="F1330" s="277">
        <v>62</v>
      </c>
      <c r="G1330" s="66" t="s">
        <v>670</v>
      </c>
      <c r="H1330" s="285">
        <f t="shared" si="1282"/>
        <v>47</v>
      </c>
      <c r="I1330" s="65">
        <v>6</v>
      </c>
      <c r="J1330" s="192">
        <v>16</v>
      </c>
      <c r="K1330" s="192">
        <v>2160</v>
      </c>
      <c r="L1330" s="193">
        <v>80</v>
      </c>
      <c r="M1330" s="194">
        <f t="shared" si="1286"/>
        <v>135</v>
      </c>
      <c r="N1330" s="242">
        <f t="shared" si="1311"/>
        <v>130</v>
      </c>
      <c r="O1330" s="192">
        <v>285</v>
      </c>
      <c r="P1330" s="285">
        <f t="shared" ref="P1330:R1330" si="1313">P1329</f>
        <v>30</v>
      </c>
      <c r="Q1330" s="285">
        <f t="shared" si="1313"/>
        <v>3</v>
      </c>
      <c r="R1330" s="285">
        <f t="shared" si="1313"/>
        <v>61697</v>
      </c>
      <c r="S1330" s="28"/>
    </row>
    <row r="1331" spans="1:20">
      <c r="A1331" s="284">
        <f t="shared" si="1274"/>
        <v>43038</v>
      </c>
      <c r="B1331" s="285">
        <f t="shared" si="1275"/>
        <v>30</v>
      </c>
      <c r="C1331" s="66" t="s">
        <v>881</v>
      </c>
      <c r="D1331" s="66" t="s">
        <v>881</v>
      </c>
      <c r="E1331" s="66" t="s">
        <v>545</v>
      </c>
      <c r="F1331" s="278">
        <v>60</v>
      </c>
      <c r="G1331" s="28" t="s">
        <v>955</v>
      </c>
      <c r="H1331" s="285">
        <f t="shared" si="1282"/>
        <v>47</v>
      </c>
      <c r="I1331" s="65">
        <v>15</v>
      </c>
      <c r="J1331" s="192">
        <v>16</v>
      </c>
      <c r="K1331" s="192">
        <v>2139</v>
      </c>
      <c r="L1331" s="193">
        <v>29</v>
      </c>
      <c r="M1331" s="194">
        <f>IF(J1331=0,0,(K1331)/J1331)</f>
        <v>133.6875</v>
      </c>
      <c r="N1331" s="242">
        <f t="shared" ref="N1331" si="1314">IF(J1331=0,0,(K1331-L1331)/J1331)</f>
        <v>131.875</v>
      </c>
      <c r="O1331" s="192">
        <v>88</v>
      </c>
      <c r="P1331" s="285">
        <f t="shared" ref="P1331:R1331" si="1315">P1330</f>
        <v>30</v>
      </c>
      <c r="Q1331" s="285">
        <f t="shared" si="1315"/>
        <v>3</v>
      </c>
      <c r="R1331" s="285">
        <f t="shared" si="1315"/>
        <v>61697</v>
      </c>
      <c r="S1331" s="66"/>
    </row>
    <row r="1332" spans="1:20">
      <c r="A1332" s="280">
        <f>A1331+7</f>
        <v>43045</v>
      </c>
      <c r="B1332" s="167">
        <v>1</v>
      </c>
      <c r="C1332" s="142" t="s">
        <v>29</v>
      </c>
      <c r="D1332" s="142" t="s">
        <v>548</v>
      </c>
      <c r="E1332" s="142" t="s">
        <v>810</v>
      </c>
      <c r="F1332" s="170">
        <v>134</v>
      </c>
      <c r="G1332" s="142" t="s">
        <v>670</v>
      </c>
      <c r="H1332" s="167">
        <f>H1331+1</f>
        <v>48</v>
      </c>
      <c r="I1332" s="141">
        <v>47</v>
      </c>
      <c r="J1332" s="183">
        <v>16</v>
      </c>
      <c r="K1332" s="183">
        <v>2160</v>
      </c>
      <c r="L1332" s="184">
        <v>0</v>
      </c>
      <c r="M1332" s="185">
        <f t="shared" ref="M1332:M1336" si="1316">IF(J1332=0,0,(K1332)/J1332)</f>
        <v>135</v>
      </c>
      <c r="N1332" s="256">
        <f>IF(J1332=0,0,(K1332-L1332)/J1332)</f>
        <v>135</v>
      </c>
      <c r="O1332" s="183">
        <v>313</v>
      </c>
      <c r="P1332" s="167">
        <f>COUNTA(C1332:C1361)</f>
        <v>30</v>
      </c>
      <c r="Q1332" s="167">
        <v>1</v>
      </c>
      <c r="R1332" s="167">
        <f>SUM(K1332:K1361)</f>
        <v>63327</v>
      </c>
      <c r="S1332" s="413">
        <f>SUM(L1332:L1361)</f>
        <v>742</v>
      </c>
      <c r="T1332" s="232"/>
    </row>
    <row r="1333" spans="1:20">
      <c r="A1333" s="280">
        <f t="shared" si="1274"/>
        <v>43045</v>
      </c>
      <c r="B1333" s="167">
        <f t="shared" si="1275"/>
        <v>2</v>
      </c>
      <c r="C1333" s="144" t="s">
        <v>402</v>
      </c>
      <c r="D1333" s="144" t="s">
        <v>551</v>
      </c>
      <c r="E1333" s="142" t="s">
        <v>545</v>
      </c>
      <c r="F1333" s="170">
        <v>120</v>
      </c>
      <c r="G1333" s="149" t="s">
        <v>670</v>
      </c>
      <c r="H1333" s="167">
        <f t="shared" ref="H1333:H1361" si="1317">H1332</f>
        <v>48</v>
      </c>
      <c r="I1333" s="141">
        <v>37</v>
      </c>
      <c r="J1333" s="183">
        <v>16</v>
      </c>
      <c r="K1333" s="183">
        <v>2155</v>
      </c>
      <c r="L1333" s="184">
        <v>0</v>
      </c>
      <c r="M1333" s="185">
        <f t="shared" si="1316"/>
        <v>134.6875</v>
      </c>
      <c r="N1333" s="256">
        <f t="shared" ref="N1333:N1334" si="1318">IF(J1333=0,0,(K1333-L1333)/J1333)</f>
        <v>134.6875</v>
      </c>
      <c r="O1333" s="183">
        <v>255</v>
      </c>
      <c r="P1333" s="167">
        <f t="shared" ref="P1333:R1333" si="1319">P1332</f>
        <v>30</v>
      </c>
      <c r="Q1333" s="167">
        <f t="shared" si="1319"/>
        <v>1</v>
      </c>
      <c r="R1333" s="167">
        <f t="shared" si="1319"/>
        <v>63327</v>
      </c>
      <c r="S1333" s="142" t="s">
        <v>744</v>
      </c>
    </row>
    <row r="1334" spans="1:20">
      <c r="A1334" s="280">
        <f>A1333</f>
        <v>43045</v>
      </c>
      <c r="B1334" s="167">
        <f t="shared" si="1275"/>
        <v>3</v>
      </c>
      <c r="C1334" s="144" t="s">
        <v>911</v>
      </c>
      <c r="D1334" s="297"/>
      <c r="E1334" s="297"/>
      <c r="F1334" s="170">
        <v>119</v>
      </c>
      <c r="G1334" s="149" t="s">
        <v>670</v>
      </c>
      <c r="H1334" s="167">
        <f t="shared" si="1317"/>
        <v>48</v>
      </c>
      <c r="I1334" s="141">
        <v>8</v>
      </c>
      <c r="J1334" s="183">
        <v>16</v>
      </c>
      <c r="K1334" s="183">
        <v>2160</v>
      </c>
      <c r="L1334" s="184">
        <v>8</v>
      </c>
      <c r="M1334" s="185">
        <f t="shared" si="1316"/>
        <v>135</v>
      </c>
      <c r="N1334" s="256">
        <f t="shared" si="1318"/>
        <v>134.5</v>
      </c>
      <c r="O1334" s="183">
        <v>280</v>
      </c>
      <c r="P1334" s="167">
        <f t="shared" ref="P1334:R1334" si="1320">P1333</f>
        <v>30</v>
      </c>
      <c r="Q1334" s="167">
        <f t="shared" si="1320"/>
        <v>1</v>
      </c>
      <c r="R1334" s="167">
        <f t="shared" si="1320"/>
        <v>63327</v>
      </c>
      <c r="S1334" s="185">
        <f>AVERAGE(M1332:M1361)</f>
        <v>134.14884259259259</v>
      </c>
      <c r="T1334" s="232"/>
    </row>
    <row r="1335" spans="1:20">
      <c r="A1335" s="280">
        <f t="shared" ref="A1335:A1361" si="1321">A1334</f>
        <v>43045</v>
      </c>
      <c r="B1335" s="167">
        <f t="shared" si="1275"/>
        <v>4</v>
      </c>
      <c r="C1335" s="144" t="s">
        <v>920</v>
      </c>
      <c r="D1335" s="142" t="s">
        <v>927</v>
      </c>
      <c r="E1335" s="142" t="s">
        <v>545</v>
      </c>
      <c r="F1335" s="168">
        <v>111</v>
      </c>
      <c r="G1335" s="142" t="s">
        <v>670</v>
      </c>
      <c r="H1335" s="167">
        <f t="shared" si="1317"/>
        <v>48</v>
      </c>
      <c r="I1335" s="141">
        <v>20</v>
      </c>
      <c r="J1335" s="183">
        <v>16</v>
      </c>
      <c r="K1335" s="183">
        <v>2155</v>
      </c>
      <c r="L1335" s="184">
        <v>9</v>
      </c>
      <c r="M1335" s="185">
        <f t="shared" si="1316"/>
        <v>134.6875</v>
      </c>
      <c r="N1335" s="256">
        <f>IF(J1335=0,0,(K1335-L1335)/J1335)</f>
        <v>134.125</v>
      </c>
      <c r="O1335" s="183">
        <v>30</v>
      </c>
      <c r="P1335" s="167">
        <f t="shared" ref="P1335:R1335" si="1322">P1334</f>
        <v>30</v>
      </c>
      <c r="Q1335" s="167">
        <f t="shared" si="1322"/>
        <v>1</v>
      </c>
      <c r="R1335" s="167">
        <f t="shared" si="1322"/>
        <v>63327</v>
      </c>
      <c r="S1335" s="142" t="s">
        <v>760</v>
      </c>
    </row>
    <row r="1336" spans="1:20">
      <c r="A1336" s="280">
        <f t="shared" si="1321"/>
        <v>43045</v>
      </c>
      <c r="B1336" s="167">
        <f t="shared" si="1275"/>
        <v>5</v>
      </c>
      <c r="C1336" s="154" t="s">
        <v>962</v>
      </c>
      <c r="D1336" s="154" t="s">
        <v>558</v>
      </c>
      <c r="E1336" s="154"/>
      <c r="F1336" s="170">
        <v>109</v>
      </c>
      <c r="G1336" s="142" t="s">
        <v>670</v>
      </c>
      <c r="H1336" s="167">
        <f t="shared" si="1317"/>
        <v>48</v>
      </c>
      <c r="I1336" s="141">
        <v>11</v>
      </c>
      <c r="J1336" s="183">
        <v>16</v>
      </c>
      <c r="K1336" s="183">
        <v>2160</v>
      </c>
      <c r="L1336" s="184">
        <v>23</v>
      </c>
      <c r="M1336" s="185">
        <f t="shared" si="1316"/>
        <v>135</v>
      </c>
      <c r="N1336" s="256">
        <f t="shared" ref="N1336" si="1323">IF(J1336=0,0,(K1336-L1336)/J1336)</f>
        <v>133.5625</v>
      </c>
      <c r="O1336" s="183">
        <v>0</v>
      </c>
      <c r="P1336" s="167">
        <f t="shared" ref="P1336:R1336" si="1324">P1335</f>
        <v>30</v>
      </c>
      <c r="Q1336" s="167">
        <f t="shared" si="1324"/>
        <v>1</v>
      </c>
      <c r="R1336" s="167">
        <f t="shared" si="1324"/>
        <v>63327</v>
      </c>
      <c r="S1336" s="185">
        <f>AVERAGE(F1332:F1361)</f>
        <v>90.466666666666669</v>
      </c>
    </row>
    <row r="1337" spans="1:20">
      <c r="A1337" s="280">
        <f t="shared" si="1321"/>
        <v>43045</v>
      </c>
      <c r="B1337" s="167">
        <f t="shared" si="1275"/>
        <v>6</v>
      </c>
      <c r="C1337" s="142" t="s">
        <v>612</v>
      </c>
      <c r="D1337" s="142" t="s">
        <v>612</v>
      </c>
      <c r="E1337" s="142"/>
      <c r="F1337" s="170">
        <v>106</v>
      </c>
      <c r="G1337" s="142" t="s">
        <v>670</v>
      </c>
      <c r="H1337" s="167">
        <f t="shared" si="1317"/>
        <v>48</v>
      </c>
      <c r="I1337" s="141">
        <v>13</v>
      </c>
      <c r="J1337" s="183">
        <v>16</v>
      </c>
      <c r="K1337" s="183">
        <v>2156</v>
      </c>
      <c r="L1337" s="184">
        <v>4</v>
      </c>
      <c r="M1337" s="185">
        <f>IF(J1337=0,0,(K1337)/J1337)</f>
        <v>134.75</v>
      </c>
      <c r="N1337" s="256">
        <f>IF(J1337=0,0,(K1337-L1337)/J1337)</f>
        <v>134.5</v>
      </c>
      <c r="O1337" s="183">
        <v>201</v>
      </c>
      <c r="P1337" s="167">
        <f t="shared" ref="P1337:R1337" si="1325">P1336</f>
        <v>30</v>
      </c>
      <c r="Q1337" s="167">
        <f t="shared" si="1325"/>
        <v>1</v>
      </c>
      <c r="R1337" s="167">
        <f t="shared" si="1325"/>
        <v>63327</v>
      </c>
      <c r="S1337" s="142" t="s">
        <v>791</v>
      </c>
    </row>
    <row r="1338" spans="1:20">
      <c r="A1338" s="280">
        <f t="shared" si="1321"/>
        <v>43045</v>
      </c>
      <c r="B1338" s="167">
        <f t="shared" si="1275"/>
        <v>7</v>
      </c>
      <c r="C1338" s="142" t="s">
        <v>588</v>
      </c>
      <c r="D1338" s="142" t="s">
        <v>926</v>
      </c>
      <c r="E1338" s="142" t="s">
        <v>545</v>
      </c>
      <c r="F1338" s="168">
        <v>102</v>
      </c>
      <c r="G1338" s="142" t="s">
        <v>670</v>
      </c>
      <c r="H1338" s="167">
        <f t="shared" si="1317"/>
        <v>48</v>
      </c>
      <c r="I1338" s="141">
        <v>20</v>
      </c>
      <c r="J1338" s="183">
        <v>16</v>
      </c>
      <c r="K1338" s="183">
        <v>2136</v>
      </c>
      <c r="L1338" s="184">
        <v>4</v>
      </c>
      <c r="M1338" s="185">
        <f>IF(J1338=0,0,(K1338)/J1338)</f>
        <v>133.5</v>
      </c>
      <c r="N1338" s="256">
        <f>IF(J1338=0,0,(K1338-L1338)/J1338)</f>
        <v>133.25</v>
      </c>
      <c r="O1338" s="183">
        <v>294</v>
      </c>
      <c r="P1338" s="167">
        <f t="shared" ref="P1338:R1338" si="1326">P1337</f>
        <v>30</v>
      </c>
      <c r="Q1338" s="167">
        <f t="shared" si="1326"/>
        <v>1</v>
      </c>
      <c r="R1338" s="167">
        <f t="shared" si="1326"/>
        <v>63327</v>
      </c>
      <c r="S1338" s="185">
        <f>S1334*P1332*16</f>
        <v>64391.444444444438</v>
      </c>
    </row>
    <row r="1339" spans="1:20">
      <c r="A1339" s="280">
        <f t="shared" si="1321"/>
        <v>43045</v>
      </c>
      <c r="B1339" s="167">
        <f t="shared" si="1275"/>
        <v>8</v>
      </c>
      <c r="C1339" s="142" t="s">
        <v>960</v>
      </c>
      <c r="D1339" s="142"/>
      <c r="E1339" s="142"/>
      <c r="F1339" s="170">
        <v>101</v>
      </c>
      <c r="G1339" s="142" t="s">
        <v>670</v>
      </c>
      <c r="H1339" s="167">
        <f t="shared" si="1317"/>
        <v>48</v>
      </c>
      <c r="I1339" s="141">
        <v>2</v>
      </c>
      <c r="J1339" s="183">
        <v>16</v>
      </c>
      <c r="K1339" s="183">
        <v>2160</v>
      </c>
      <c r="L1339" s="184">
        <v>35</v>
      </c>
      <c r="M1339" s="185">
        <f t="shared" ref="M1339:M1344" si="1327">IF(J1339=0,0,(K1339)/J1339)</f>
        <v>135</v>
      </c>
      <c r="N1339" s="256">
        <f t="shared" ref="N1339:N1344" si="1328">IF(J1339=0,0,(K1339-L1339)/J1339)</f>
        <v>132.8125</v>
      </c>
      <c r="O1339" s="183">
        <v>1133</v>
      </c>
      <c r="P1339" s="167">
        <f t="shared" ref="P1339:R1339" si="1329">P1338</f>
        <v>30</v>
      </c>
      <c r="Q1339" s="167">
        <f t="shared" si="1329"/>
        <v>1</v>
      </c>
      <c r="R1339" s="167">
        <f t="shared" si="1329"/>
        <v>63327</v>
      </c>
      <c r="S1339" s="142" t="s">
        <v>771</v>
      </c>
    </row>
    <row r="1340" spans="1:20">
      <c r="A1340" s="280">
        <f t="shared" si="1321"/>
        <v>43045</v>
      </c>
      <c r="B1340" s="167">
        <f t="shared" si="1275"/>
        <v>9</v>
      </c>
      <c r="C1340" s="142" t="s">
        <v>613</v>
      </c>
      <c r="D1340" s="142" t="s">
        <v>589</v>
      </c>
      <c r="E1340" s="142" t="s">
        <v>817</v>
      </c>
      <c r="F1340" s="170">
        <v>99</v>
      </c>
      <c r="G1340" s="142" t="s">
        <v>670</v>
      </c>
      <c r="H1340" s="167">
        <f t="shared" si="1317"/>
        <v>48</v>
      </c>
      <c r="I1340" s="141">
        <v>20</v>
      </c>
      <c r="J1340" s="183">
        <v>16</v>
      </c>
      <c r="K1340" s="183">
        <v>2159</v>
      </c>
      <c r="L1340" s="184">
        <v>0</v>
      </c>
      <c r="M1340" s="185">
        <f t="shared" si="1327"/>
        <v>134.9375</v>
      </c>
      <c r="N1340" s="256">
        <f t="shared" si="1328"/>
        <v>134.9375</v>
      </c>
      <c r="O1340" s="183">
        <v>120</v>
      </c>
      <c r="P1340" s="167">
        <f t="shared" ref="P1340:R1340" si="1330">P1339</f>
        <v>30</v>
      </c>
      <c r="Q1340" s="167">
        <f t="shared" si="1330"/>
        <v>1</v>
      </c>
      <c r="R1340" s="167">
        <f t="shared" si="1330"/>
        <v>63327</v>
      </c>
      <c r="S1340" s="185">
        <f>AVERAGE(I1332:I1361)</f>
        <v>19.333333333333332</v>
      </c>
    </row>
    <row r="1341" spans="1:20">
      <c r="A1341" s="280">
        <f t="shared" si="1321"/>
        <v>43045</v>
      </c>
      <c r="B1341" s="167">
        <f t="shared" si="1275"/>
        <v>10</v>
      </c>
      <c r="C1341" s="142" t="s">
        <v>597</v>
      </c>
      <c r="D1341" s="142" t="s">
        <v>618</v>
      </c>
      <c r="E1341" s="142" t="s">
        <v>545</v>
      </c>
      <c r="F1341" s="259">
        <v>98</v>
      </c>
      <c r="G1341" s="142" t="s">
        <v>670</v>
      </c>
      <c r="H1341" s="167">
        <f t="shared" si="1317"/>
        <v>48</v>
      </c>
      <c r="I1341" s="141">
        <v>47</v>
      </c>
      <c r="J1341" s="183">
        <v>16</v>
      </c>
      <c r="K1341" s="183">
        <v>2160</v>
      </c>
      <c r="L1341" s="184">
        <v>19</v>
      </c>
      <c r="M1341" s="185">
        <f t="shared" si="1327"/>
        <v>135</v>
      </c>
      <c r="N1341" s="256">
        <f t="shared" si="1328"/>
        <v>133.8125</v>
      </c>
      <c r="O1341" s="183">
        <v>92</v>
      </c>
      <c r="P1341" s="167">
        <f t="shared" ref="P1341:R1341" si="1331">P1340</f>
        <v>30</v>
      </c>
      <c r="Q1341" s="167">
        <f t="shared" si="1331"/>
        <v>1</v>
      </c>
      <c r="R1341" s="167">
        <f t="shared" si="1331"/>
        <v>63327</v>
      </c>
      <c r="S1341" s="142"/>
    </row>
    <row r="1342" spans="1:20">
      <c r="A1342" s="280">
        <f t="shared" si="1321"/>
        <v>43045</v>
      </c>
      <c r="B1342" s="167">
        <f t="shared" si="1275"/>
        <v>11</v>
      </c>
      <c r="C1342" s="404" t="s">
        <v>515</v>
      </c>
      <c r="D1342" s="146" t="s">
        <v>598</v>
      </c>
      <c r="E1342" s="146"/>
      <c r="F1342" s="259">
        <v>97</v>
      </c>
      <c r="G1342" s="142" t="s">
        <v>670</v>
      </c>
      <c r="H1342" s="167">
        <f t="shared" si="1317"/>
        <v>48</v>
      </c>
      <c r="I1342" s="141">
        <v>10</v>
      </c>
      <c r="J1342" s="183">
        <v>16</v>
      </c>
      <c r="K1342" s="183">
        <v>2160</v>
      </c>
      <c r="L1342" s="184">
        <v>50</v>
      </c>
      <c r="M1342" s="185">
        <f>IF(J1342=0,0,(K1342)/J1342)</f>
        <v>135</v>
      </c>
      <c r="N1342" s="256">
        <f>IF(J1342=0,0,(K1342-L1342)/J1342)</f>
        <v>131.875</v>
      </c>
      <c r="O1342" s="183">
        <v>1293</v>
      </c>
      <c r="P1342" s="167">
        <f t="shared" ref="P1342:R1342" si="1332">P1341</f>
        <v>30</v>
      </c>
      <c r="Q1342" s="167">
        <f t="shared" si="1332"/>
        <v>1</v>
      </c>
      <c r="R1342" s="167">
        <f t="shared" si="1332"/>
        <v>63327</v>
      </c>
      <c r="S1342" s="142"/>
    </row>
    <row r="1343" spans="1:20">
      <c r="A1343" s="280">
        <f t="shared" si="1321"/>
        <v>43045</v>
      </c>
      <c r="B1343" s="167">
        <f t="shared" si="1275"/>
        <v>12</v>
      </c>
      <c r="C1343" s="142" t="s">
        <v>36</v>
      </c>
      <c r="D1343" s="142" t="s">
        <v>816</v>
      </c>
      <c r="E1343" s="142" t="s">
        <v>817</v>
      </c>
      <c r="F1343" s="170">
        <v>97</v>
      </c>
      <c r="G1343" s="142" t="s">
        <v>670</v>
      </c>
      <c r="H1343" s="167">
        <f t="shared" si="1317"/>
        <v>48</v>
      </c>
      <c r="I1343" s="141">
        <v>47</v>
      </c>
      <c r="J1343" s="183">
        <v>16</v>
      </c>
      <c r="K1343" s="183">
        <v>2145</v>
      </c>
      <c r="L1343" s="184">
        <v>50</v>
      </c>
      <c r="M1343" s="185">
        <f t="shared" si="1327"/>
        <v>134.0625</v>
      </c>
      <c r="N1343" s="256">
        <f t="shared" si="1328"/>
        <v>130.9375</v>
      </c>
      <c r="O1343" s="183">
        <v>170</v>
      </c>
      <c r="P1343" s="167">
        <f t="shared" ref="P1343:R1343" si="1333">P1342</f>
        <v>30</v>
      </c>
      <c r="Q1343" s="167">
        <f t="shared" si="1333"/>
        <v>1</v>
      </c>
      <c r="R1343" s="167">
        <f t="shared" si="1333"/>
        <v>63327</v>
      </c>
      <c r="S1343" s="142"/>
    </row>
    <row r="1344" spans="1:20">
      <c r="A1344" s="280">
        <f t="shared" si="1321"/>
        <v>43045</v>
      </c>
      <c r="B1344" s="167">
        <f t="shared" si="1275"/>
        <v>13</v>
      </c>
      <c r="C1344" s="142" t="s">
        <v>921</v>
      </c>
      <c r="D1344" s="142" t="s">
        <v>925</v>
      </c>
      <c r="E1344" s="142" t="s">
        <v>545</v>
      </c>
      <c r="F1344" s="168">
        <v>95</v>
      </c>
      <c r="G1344" s="142" t="s">
        <v>670</v>
      </c>
      <c r="H1344" s="167">
        <f t="shared" si="1317"/>
        <v>48</v>
      </c>
      <c r="I1344" s="141">
        <v>23</v>
      </c>
      <c r="J1344" s="183">
        <v>16</v>
      </c>
      <c r="K1344" s="183">
        <v>2098</v>
      </c>
      <c r="L1344" s="184">
        <v>6</v>
      </c>
      <c r="M1344" s="185">
        <f t="shared" si="1327"/>
        <v>131.125</v>
      </c>
      <c r="N1344" s="256">
        <f t="shared" si="1328"/>
        <v>130.75</v>
      </c>
      <c r="O1344" s="183">
        <v>7</v>
      </c>
      <c r="P1344" s="167">
        <f t="shared" ref="P1344:R1344" si="1334">P1343</f>
        <v>30</v>
      </c>
      <c r="Q1344" s="167">
        <f t="shared" si="1334"/>
        <v>1</v>
      </c>
      <c r="R1344" s="167">
        <f t="shared" si="1334"/>
        <v>63327</v>
      </c>
      <c r="S1344" s="142"/>
    </row>
    <row r="1345" spans="1:19">
      <c r="A1345" s="280">
        <f t="shared" si="1321"/>
        <v>43045</v>
      </c>
      <c r="B1345" s="167">
        <f t="shared" si="1275"/>
        <v>14</v>
      </c>
      <c r="C1345" s="414" t="s">
        <v>628</v>
      </c>
      <c r="D1345" s="154" t="s">
        <v>628</v>
      </c>
      <c r="E1345" s="154"/>
      <c r="F1345" s="168">
        <v>92</v>
      </c>
      <c r="G1345" s="142" t="s">
        <v>343</v>
      </c>
      <c r="H1345" s="167">
        <f t="shared" si="1317"/>
        <v>48</v>
      </c>
      <c r="I1345" s="141">
        <v>11</v>
      </c>
      <c r="J1345" s="183">
        <v>9</v>
      </c>
      <c r="K1345" s="183">
        <v>1195</v>
      </c>
      <c r="L1345" s="184">
        <v>0</v>
      </c>
      <c r="M1345" s="185">
        <f>IF(J1345=0,0,(K1345)/J1345)</f>
        <v>132.77777777777777</v>
      </c>
      <c r="N1345" s="256">
        <f>IF(J1345=0,0,(K1345-L1345)/J1345)</f>
        <v>132.77777777777777</v>
      </c>
      <c r="O1345" s="183">
        <v>182</v>
      </c>
      <c r="P1345" s="167">
        <f t="shared" ref="P1345:R1345" si="1335">P1344</f>
        <v>30</v>
      </c>
      <c r="Q1345" s="167">
        <f t="shared" si="1335"/>
        <v>1</v>
      </c>
      <c r="R1345" s="167">
        <f t="shared" si="1335"/>
        <v>63327</v>
      </c>
      <c r="S1345" s="142"/>
    </row>
    <row r="1346" spans="1:19">
      <c r="A1346" s="280">
        <f t="shared" si="1321"/>
        <v>43045</v>
      </c>
      <c r="B1346" s="167">
        <f t="shared" si="1275"/>
        <v>15</v>
      </c>
      <c r="C1346" s="142" t="s">
        <v>629</v>
      </c>
      <c r="D1346" s="142" t="s">
        <v>629</v>
      </c>
      <c r="E1346" s="142"/>
      <c r="F1346" s="170">
        <v>92</v>
      </c>
      <c r="G1346" s="142" t="s">
        <v>670</v>
      </c>
      <c r="H1346" s="167">
        <f t="shared" si="1317"/>
        <v>48</v>
      </c>
      <c r="I1346" s="141">
        <v>11</v>
      </c>
      <c r="J1346" s="183">
        <v>16</v>
      </c>
      <c r="K1346" s="183">
        <v>2134</v>
      </c>
      <c r="L1346" s="184">
        <v>48</v>
      </c>
      <c r="M1346" s="185">
        <f>IF(J1346=0,0,(K1346)/J1346)</f>
        <v>133.375</v>
      </c>
      <c r="N1346" s="256">
        <f>IF(J1346=0,0,(K1346-L1346)/J1346)</f>
        <v>130.375</v>
      </c>
      <c r="O1346" s="183">
        <v>122</v>
      </c>
      <c r="P1346" s="167">
        <f t="shared" ref="P1346:R1346" si="1336">P1345</f>
        <v>30</v>
      </c>
      <c r="Q1346" s="167">
        <f t="shared" si="1336"/>
        <v>1</v>
      </c>
      <c r="R1346" s="167">
        <f t="shared" si="1336"/>
        <v>63327</v>
      </c>
      <c r="S1346" s="142"/>
    </row>
    <row r="1347" spans="1:19">
      <c r="A1347" s="280">
        <f t="shared" si="1321"/>
        <v>43045</v>
      </c>
      <c r="B1347" s="167">
        <f t="shared" si="1275"/>
        <v>16</v>
      </c>
      <c r="C1347" s="142" t="s">
        <v>381</v>
      </c>
      <c r="D1347" s="142" t="s">
        <v>928</v>
      </c>
      <c r="E1347" s="142" t="s">
        <v>545</v>
      </c>
      <c r="F1347" s="168">
        <v>91</v>
      </c>
      <c r="G1347" s="142" t="s">
        <v>670</v>
      </c>
      <c r="H1347" s="167">
        <f t="shared" si="1317"/>
        <v>48</v>
      </c>
      <c r="I1347" s="141">
        <v>32</v>
      </c>
      <c r="J1347" s="183">
        <v>16</v>
      </c>
      <c r="K1347" s="183">
        <v>2160</v>
      </c>
      <c r="L1347" s="184">
        <v>8</v>
      </c>
      <c r="M1347" s="185">
        <f t="shared" ref="M1347:M1359" si="1337">IF(J1347=0,0,(K1347)/J1347)</f>
        <v>135</v>
      </c>
      <c r="N1347" s="256">
        <f t="shared" ref="N1347:N1359" si="1338">IF(J1347=0,0,(K1347-L1347)/J1347)</f>
        <v>134.5</v>
      </c>
      <c r="O1347" s="183">
        <v>125</v>
      </c>
      <c r="P1347" s="167">
        <f t="shared" ref="P1347:R1347" si="1339">P1346</f>
        <v>30</v>
      </c>
      <c r="Q1347" s="167">
        <f t="shared" si="1339"/>
        <v>1</v>
      </c>
      <c r="R1347" s="167">
        <f t="shared" si="1339"/>
        <v>63327</v>
      </c>
      <c r="S1347" s="142"/>
    </row>
    <row r="1348" spans="1:19">
      <c r="A1348" s="280">
        <f t="shared" si="1321"/>
        <v>43045</v>
      </c>
      <c r="B1348" s="167">
        <f t="shared" si="1275"/>
        <v>17</v>
      </c>
      <c r="C1348" s="142" t="s">
        <v>942</v>
      </c>
      <c r="D1348" s="142" t="s">
        <v>942</v>
      </c>
      <c r="E1348" s="142"/>
      <c r="F1348" s="168">
        <v>91</v>
      </c>
      <c r="G1348" s="142" t="s">
        <v>343</v>
      </c>
      <c r="H1348" s="167">
        <f t="shared" si="1317"/>
        <v>48</v>
      </c>
      <c r="I1348" s="141">
        <v>7</v>
      </c>
      <c r="J1348" s="183">
        <v>16</v>
      </c>
      <c r="K1348" s="183">
        <v>2126</v>
      </c>
      <c r="L1348" s="184">
        <v>40</v>
      </c>
      <c r="M1348" s="185">
        <f t="shared" si="1337"/>
        <v>132.875</v>
      </c>
      <c r="N1348" s="256">
        <f t="shared" si="1338"/>
        <v>130.375</v>
      </c>
      <c r="O1348" s="183">
        <v>61</v>
      </c>
      <c r="P1348" s="167">
        <f t="shared" ref="P1348:R1348" si="1340">P1347</f>
        <v>30</v>
      </c>
      <c r="Q1348" s="167">
        <f t="shared" si="1340"/>
        <v>1</v>
      </c>
      <c r="R1348" s="167">
        <f t="shared" si="1340"/>
        <v>63327</v>
      </c>
      <c r="S1348" s="142"/>
    </row>
    <row r="1349" spans="1:19">
      <c r="A1349" s="280">
        <f t="shared" si="1321"/>
        <v>43045</v>
      </c>
      <c r="B1349" s="167">
        <f t="shared" si="1275"/>
        <v>18</v>
      </c>
      <c r="C1349" s="142" t="s">
        <v>924</v>
      </c>
      <c r="D1349" s="142" t="s">
        <v>924</v>
      </c>
      <c r="E1349" s="142" t="s">
        <v>545</v>
      </c>
      <c r="F1349" s="168">
        <v>88</v>
      </c>
      <c r="G1349" s="142" t="s">
        <v>670</v>
      </c>
      <c r="H1349" s="167">
        <f t="shared" si="1317"/>
        <v>48</v>
      </c>
      <c r="I1349" s="141">
        <v>11</v>
      </c>
      <c r="J1349" s="183">
        <v>16</v>
      </c>
      <c r="K1349" s="183">
        <v>2159</v>
      </c>
      <c r="L1349" s="184">
        <v>0</v>
      </c>
      <c r="M1349" s="185">
        <f t="shared" si="1337"/>
        <v>134.9375</v>
      </c>
      <c r="N1349" s="256">
        <f t="shared" si="1338"/>
        <v>134.9375</v>
      </c>
      <c r="O1349" s="183">
        <v>365</v>
      </c>
      <c r="P1349" s="167">
        <f t="shared" ref="P1349:R1349" si="1341">P1348</f>
        <v>30</v>
      </c>
      <c r="Q1349" s="167">
        <f t="shared" si="1341"/>
        <v>1</v>
      </c>
      <c r="R1349" s="167">
        <f t="shared" si="1341"/>
        <v>63327</v>
      </c>
      <c r="S1349" s="142"/>
    </row>
    <row r="1350" spans="1:19">
      <c r="A1350" s="280">
        <f t="shared" si="1321"/>
        <v>43045</v>
      </c>
      <c r="B1350" s="167">
        <f t="shared" si="1275"/>
        <v>19</v>
      </c>
      <c r="C1350" s="404" t="s">
        <v>579</v>
      </c>
      <c r="D1350" s="146" t="s">
        <v>397</v>
      </c>
      <c r="E1350" s="146" t="s">
        <v>810</v>
      </c>
      <c r="F1350" s="262">
        <v>87</v>
      </c>
      <c r="G1350" s="142" t="s">
        <v>670</v>
      </c>
      <c r="H1350" s="167">
        <f t="shared" si="1317"/>
        <v>48</v>
      </c>
      <c r="I1350" s="265">
        <v>30</v>
      </c>
      <c r="J1350" s="183">
        <v>16</v>
      </c>
      <c r="K1350" s="183">
        <v>2160</v>
      </c>
      <c r="L1350" s="184">
        <v>7</v>
      </c>
      <c r="M1350" s="268">
        <f t="shared" ref="M1350" si="1342">IF(J1350=0,0,(K1350)/J1350)</f>
        <v>135</v>
      </c>
      <c r="N1350" s="269">
        <f t="shared" ref="N1350" si="1343">IF(J1350=0,0,(K1350-L1350)/J1350)</f>
        <v>134.5625</v>
      </c>
      <c r="O1350" s="183">
        <v>216</v>
      </c>
      <c r="P1350" s="167">
        <f t="shared" ref="P1350:R1350" si="1344">P1349</f>
        <v>30</v>
      </c>
      <c r="Q1350" s="167">
        <f t="shared" si="1344"/>
        <v>1</v>
      </c>
      <c r="R1350" s="167">
        <f t="shared" si="1344"/>
        <v>63327</v>
      </c>
      <c r="S1350" s="142"/>
    </row>
    <row r="1351" spans="1:19">
      <c r="A1351" s="280">
        <f t="shared" si="1321"/>
        <v>43045</v>
      </c>
      <c r="B1351" s="167">
        <f t="shared" si="1275"/>
        <v>20</v>
      </c>
      <c r="C1351" s="142" t="s">
        <v>577</v>
      </c>
      <c r="D1351" s="142" t="s">
        <v>577</v>
      </c>
      <c r="E1351" s="142" t="s">
        <v>545</v>
      </c>
      <c r="F1351" s="262">
        <v>84</v>
      </c>
      <c r="G1351" s="142" t="s">
        <v>670</v>
      </c>
      <c r="H1351" s="167">
        <f t="shared" si="1317"/>
        <v>48</v>
      </c>
      <c r="I1351" s="265">
        <v>20</v>
      </c>
      <c r="J1351" s="183">
        <v>16</v>
      </c>
      <c r="K1351" s="266">
        <v>2136</v>
      </c>
      <c r="L1351" s="184">
        <v>10</v>
      </c>
      <c r="M1351" s="268">
        <f t="shared" si="1337"/>
        <v>133.5</v>
      </c>
      <c r="N1351" s="269">
        <f t="shared" si="1338"/>
        <v>132.875</v>
      </c>
      <c r="O1351" s="183">
        <v>336</v>
      </c>
      <c r="P1351" s="167">
        <f t="shared" ref="P1351:R1351" si="1345">P1350</f>
        <v>30</v>
      </c>
      <c r="Q1351" s="167">
        <f t="shared" si="1345"/>
        <v>1</v>
      </c>
      <c r="R1351" s="167">
        <f t="shared" si="1345"/>
        <v>63327</v>
      </c>
      <c r="S1351" s="142"/>
    </row>
    <row r="1352" spans="1:19">
      <c r="A1352" s="280">
        <f t="shared" si="1321"/>
        <v>43045</v>
      </c>
      <c r="B1352" s="167">
        <f t="shared" si="1275"/>
        <v>21</v>
      </c>
      <c r="C1352" s="142" t="s">
        <v>943</v>
      </c>
      <c r="D1352" s="142" t="s">
        <v>943</v>
      </c>
      <c r="E1352" s="142"/>
      <c r="F1352" s="168">
        <v>82</v>
      </c>
      <c r="G1352" s="142" t="s">
        <v>343</v>
      </c>
      <c r="H1352" s="167">
        <f t="shared" si="1317"/>
        <v>48</v>
      </c>
      <c r="I1352" s="141">
        <v>7</v>
      </c>
      <c r="J1352" s="183">
        <v>16</v>
      </c>
      <c r="K1352" s="183">
        <v>2135</v>
      </c>
      <c r="L1352" s="184">
        <v>0</v>
      </c>
      <c r="M1352" s="185">
        <f t="shared" si="1337"/>
        <v>133.4375</v>
      </c>
      <c r="N1352" s="256">
        <f t="shared" si="1338"/>
        <v>133.4375</v>
      </c>
      <c r="O1352" s="183">
        <v>220</v>
      </c>
      <c r="P1352" s="167">
        <f t="shared" ref="P1352:R1352" si="1346">P1351</f>
        <v>30</v>
      </c>
      <c r="Q1352" s="167">
        <f t="shared" si="1346"/>
        <v>1</v>
      </c>
      <c r="R1352" s="167">
        <f t="shared" si="1346"/>
        <v>63327</v>
      </c>
      <c r="S1352" s="142"/>
    </row>
    <row r="1353" spans="1:19">
      <c r="A1353" s="280">
        <f t="shared" si="1321"/>
        <v>43045</v>
      </c>
      <c r="B1353" s="167">
        <f t="shared" si="1275"/>
        <v>22</v>
      </c>
      <c r="C1353" s="142" t="s">
        <v>931</v>
      </c>
      <c r="D1353" s="142"/>
      <c r="E1353" s="142" t="s">
        <v>545</v>
      </c>
      <c r="F1353" s="362">
        <v>80</v>
      </c>
      <c r="G1353" s="142" t="s">
        <v>343</v>
      </c>
      <c r="H1353" s="167">
        <f t="shared" si="1317"/>
        <v>48</v>
      </c>
      <c r="I1353" s="265">
        <v>9</v>
      </c>
      <c r="J1353" s="183">
        <v>16</v>
      </c>
      <c r="K1353" s="266">
        <v>2131</v>
      </c>
      <c r="L1353" s="184">
        <v>1</v>
      </c>
      <c r="M1353" s="268">
        <f t="shared" si="1337"/>
        <v>133.1875</v>
      </c>
      <c r="N1353" s="269">
        <f t="shared" si="1338"/>
        <v>133.125</v>
      </c>
      <c r="O1353" s="183">
        <v>119</v>
      </c>
      <c r="P1353" s="167">
        <f t="shared" ref="P1353:R1353" si="1347">P1352</f>
        <v>30</v>
      </c>
      <c r="Q1353" s="167">
        <f t="shared" si="1347"/>
        <v>1</v>
      </c>
      <c r="R1353" s="167">
        <f t="shared" si="1347"/>
        <v>63327</v>
      </c>
      <c r="S1353" s="142"/>
    </row>
    <row r="1354" spans="1:19">
      <c r="A1354" s="280">
        <f t="shared" si="1321"/>
        <v>43045</v>
      </c>
      <c r="B1354" s="167">
        <f t="shared" si="1275"/>
        <v>23</v>
      </c>
      <c r="C1354" s="142" t="s">
        <v>956</v>
      </c>
      <c r="D1354" s="142"/>
      <c r="E1354" s="142"/>
      <c r="F1354" s="362">
        <v>78</v>
      </c>
      <c r="G1354" s="142" t="s">
        <v>343</v>
      </c>
      <c r="H1354" s="167">
        <f t="shared" si="1317"/>
        <v>48</v>
      </c>
      <c r="I1354" s="265">
        <v>3</v>
      </c>
      <c r="J1354" s="183">
        <v>16</v>
      </c>
      <c r="K1354" s="266">
        <v>2151</v>
      </c>
      <c r="L1354" s="184">
        <v>71</v>
      </c>
      <c r="M1354" s="268">
        <f t="shared" si="1337"/>
        <v>134.4375</v>
      </c>
      <c r="N1354" s="269">
        <f t="shared" si="1338"/>
        <v>130</v>
      </c>
      <c r="O1354" s="183">
        <v>242</v>
      </c>
      <c r="P1354" s="167">
        <f t="shared" ref="P1354:R1354" si="1348">P1353</f>
        <v>30</v>
      </c>
      <c r="Q1354" s="167">
        <f t="shared" si="1348"/>
        <v>1</v>
      </c>
      <c r="R1354" s="167">
        <f t="shared" si="1348"/>
        <v>63327</v>
      </c>
      <c r="S1354" s="142"/>
    </row>
    <row r="1355" spans="1:19">
      <c r="A1355" s="280">
        <f t="shared" si="1321"/>
        <v>43045</v>
      </c>
      <c r="B1355" s="167">
        <f t="shared" si="1275"/>
        <v>24</v>
      </c>
      <c r="C1355" s="401" t="s">
        <v>963</v>
      </c>
      <c r="D1355" s="142"/>
      <c r="E1355" s="142"/>
      <c r="F1355" s="362">
        <v>75</v>
      </c>
      <c r="G1355" s="142" t="s">
        <v>670</v>
      </c>
      <c r="H1355" s="167">
        <f t="shared" si="1317"/>
        <v>48</v>
      </c>
      <c r="I1355" s="265">
        <v>3</v>
      </c>
      <c r="J1355" s="183">
        <v>16</v>
      </c>
      <c r="K1355" s="266">
        <v>2129</v>
      </c>
      <c r="L1355" s="184">
        <v>20</v>
      </c>
      <c r="M1355" s="268">
        <f t="shared" si="1337"/>
        <v>133.0625</v>
      </c>
      <c r="N1355" s="269">
        <f t="shared" si="1338"/>
        <v>131.8125</v>
      </c>
      <c r="O1355" s="183">
        <v>502</v>
      </c>
      <c r="P1355" s="167">
        <f t="shared" ref="P1355:R1355" si="1349">P1354</f>
        <v>30</v>
      </c>
      <c r="Q1355" s="167">
        <f t="shared" si="1349"/>
        <v>1</v>
      </c>
      <c r="R1355" s="167">
        <f t="shared" si="1349"/>
        <v>63327</v>
      </c>
      <c r="S1355" s="142"/>
    </row>
    <row r="1356" spans="1:19">
      <c r="A1356" s="280">
        <f t="shared" si="1321"/>
        <v>43045</v>
      </c>
      <c r="B1356" s="167">
        <f t="shared" si="1275"/>
        <v>25</v>
      </c>
      <c r="C1356" s="142" t="s">
        <v>614</v>
      </c>
      <c r="D1356" s="142" t="s">
        <v>929</v>
      </c>
      <c r="E1356" s="142" t="s">
        <v>545</v>
      </c>
      <c r="F1356" s="168">
        <v>71</v>
      </c>
      <c r="G1356" s="142" t="s">
        <v>670</v>
      </c>
      <c r="H1356" s="167">
        <f t="shared" si="1317"/>
        <v>48</v>
      </c>
      <c r="I1356" s="141">
        <v>44</v>
      </c>
      <c r="J1356" s="183">
        <v>16</v>
      </c>
      <c r="K1356" s="183">
        <v>2158</v>
      </c>
      <c r="L1356" s="184">
        <v>69</v>
      </c>
      <c r="M1356" s="185">
        <f t="shared" si="1337"/>
        <v>134.875</v>
      </c>
      <c r="N1356" s="256">
        <f t="shared" si="1338"/>
        <v>130.5625</v>
      </c>
      <c r="O1356" s="183">
        <v>194</v>
      </c>
      <c r="P1356" s="167">
        <f t="shared" ref="P1356:R1356" si="1350">P1355</f>
        <v>30</v>
      </c>
      <c r="Q1356" s="167">
        <f t="shared" si="1350"/>
        <v>1</v>
      </c>
      <c r="R1356" s="167">
        <f t="shared" si="1350"/>
        <v>63327</v>
      </c>
      <c r="S1356" s="142"/>
    </row>
    <row r="1357" spans="1:19">
      <c r="A1357" s="280">
        <f t="shared" si="1321"/>
        <v>43045</v>
      </c>
      <c r="B1357" s="167">
        <f t="shared" si="1275"/>
        <v>26</v>
      </c>
      <c r="C1357" s="142" t="s">
        <v>631</v>
      </c>
      <c r="D1357" s="142" t="s">
        <v>645</v>
      </c>
      <c r="E1357" s="142"/>
      <c r="F1357" s="168">
        <v>70</v>
      </c>
      <c r="G1357" s="142" t="s">
        <v>670</v>
      </c>
      <c r="H1357" s="167">
        <f t="shared" si="1317"/>
        <v>48</v>
      </c>
      <c r="I1357" s="141">
        <v>5</v>
      </c>
      <c r="J1357" s="183">
        <v>16</v>
      </c>
      <c r="K1357" s="183">
        <v>2150</v>
      </c>
      <c r="L1357" s="184">
        <v>32</v>
      </c>
      <c r="M1357" s="185">
        <f t="shared" si="1337"/>
        <v>134.375</v>
      </c>
      <c r="N1357" s="256">
        <f t="shared" si="1338"/>
        <v>132.375</v>
      </c>
      <c r="O1357" s="183">
        <v>300</v>
      </c>
      <c r="P1357" s="167">
        <f t="shared" ref="P1357:R1357" si="1351">P1356</f>
        <v>30</v>
      </c>
      <c r="Q1357" s="167">
        <f t="shared" si="1351"/>
        <v>1</v>
      </c>
      <c r="R1357" s="167">
        <f t="shared" si="1351"/>
        <v>63327</v>
      </c>
      <c r="S1357" s="142"/>
    </row>
    <row r="1358" spans="1:19">
      <c r="A1358" s="280">
        <f t="shared" si="1321"/>
        <v>43045</v>
      </c>
      <c r="B1358" s="167">
        <f t="shared" si="1275"/>
        <v>27</v>
      </c>
      <c r="C1358" s="404" t="s">
        <v>576</v>
      </c>
      <c r="D1358" s="146" t="s">
        <v>826</v>
      </c>
      <c r="E1358" s="146" t="s">
        <v>810</v>
      </c>
      <c r="F1358" s="262">
        <v>66</v>
      </c>
      <c r="G1358" s="299" t="s">
        <v>536</v>
      </c>
      <c r="H1358" s="167">
        <f t="shared" si="1317"/>
        <v>48</v>
      </c>
      <c r="I1358" s="265">
        <v>45</v>
      </c>
      <c r="J1358" s="183">
        <v>16</v>
      </c>
      <c r="K1358" s="266">
        <v>2144</v>
      </c>
      <c r="L1358" s="184">
        <v>73</v>
      </c>
      <c r="M1358" s="268">
        <f t="shared" si="1337"/>
        <v>134</v>
      </c>
      <c r="N1358" s="269">
        <f t="shared" si="1338"/>
        <v>129.4375</v>
      </c>
      <c r="O1358" s="266">
        <v>228</v>
      </c>
      <c r="P1358" s="167">
        <f t="shared" ref="P1358:R1358" si="1352">P1357</f>
        <v>30</v>
      </c>
      <c r="Q1358" s="167">
        <f t="shared" si="1352"/>
        <v>1</v>
      </c>
      <c r="R1358" s="167">
        <f t="shared" si="1352"/>
        <v>63327</v>
      </c>
      <c r="S1358" s="298"/>
    </row>
    <row r="1359" spans="1:19">
      <c r="A1359" s="280">
        <f t="shared" si="1321"/>
        <v>43045</v>
      </c>
      <c r="B1359" s="167">
        <f t="shared" si="1275"/>
        <v>28</v>
      </c>
      <c r="C1359" s="146" t="s">
        <v>647</v>
      </c>
      <c r="D1359" s="146" t="s">
        <v>646</v>
      </c>
      <c r="E1359" s="146" t="s">
        <v>959</v>
      </c>
      <c r="F1359" s="259">
        <v>63</v>
      </c>
      <c r="G1359" s="142" t="s">
        <v>670</v>
      </c>
      <c r="H1359" s="167">
        <f t="shared" si="1317"/>
        <v>48</v>
      </c>
      <c r="I1359" s="141">
        <v>7</v>
      </c>
      <c r="J1359" s="183">
        <v>15</v>
      </c>
      <c r="K1359" s="183">
        <v>2025</v>
      </c>
      <c r="L1359" s="184">
        <v>74</v>
      </c>
      <c r="M1359" s="185">
        <f t="shared" si="1337"/>
        <v>135</v>
      </c>
      <c r="N1359" s="256">
        <f t="shared" si="1338"/>
        <v>130.06666666666666</v>
      </c>
      <c r="O1359" s="183">
        <v>375</v>
      </c>
      <c r="P1359" s="167">
        <f t="shared" ref="P1359:R1359" si="1353">P1358</f>
        <v>30</v>
      </c>
      <c r="Q1359" s="167">
        <f t="shared" si="1353"/>
        <v>1</v>
      </c>
      <c r="R1359" s="167">
        <f t="shared" si="1353"/>
        <v>63327</v>
      </c>
      <c r="S1359" s="401"/>
    </row>
    <row r="1360" spans="1:19">
      <c r="A1360" s="280">
        <f t="shared" si="1321"/>
        <v>43045</v>
      </c>
      <c r="B1360" s="167">
        <f t="shared" si="1275"/>
        <v>29</v>
      </c>
      <c r="C1360" s="142" t="s">
        <v>881</v>
      </c>
      <c r="D1360" s="142" t="s">
        <v>881</v>
      </c>
      <c r="E1360" s="142" t="s">
        <v>545</v>
      </c>
      <c r="F1360" s="262">
        <v>61</v>
      </c>
      <c r="G1360" s="401" t="s">
        <v>955</v>
      </c>
      <c r="H1360" s="167">
        <f t="shared" si="1317"/>
        <v>48</v>
      </c>
      <c r="I1360" s="141">
        <v>16</v>
      </c>
      <c r="J1360" s="183">
        <v>16</v>
      </c>
      <c r="K1360" s="183">
        <v>2138</v>
      </c>
      <c r="L1360" s="184">
        <v>62</v>
      </c>
      <c r="M1360" s="185">
        <f>IF(J1360=0,0,(K1360)/J1360)</f>
        <v>133.625</v>
      </c>
      <c r="N1360" s="256">
        <f t="shared" ref="N1360:N1361" si="1354">IF(J1360=0,0,(K1360-L1360)/J1360)</f>
        <v>129.75</v>
      </c>
      <c r="O1360" s="183">
        <v>189</v>
      </c>
      <c r="P1360" s="167">
        <f t="shared" ref="P1360:R1360" si="1355">P1359</f>
        <v>30</v>
      </c>
      <c r="Q1360" s="167">
        <f t="shared" si="1355"/>
        <v>1</v>
      </c>
      <c r="R1360" s="167">
        <f t="shared" si="1355"/>
        <v>63327</v>
      </c>
      <c r="S1360" s="142"/>
    </row>
    <row r="1361" spans="1:20">
      <c r="A1361" s="280">
        <f t="shared" si="1321"/>
        <v>43045</v>
      </c>
      <c r="B1361" s="167">
        <f t="shared" si="1275"/>
        <v>30</v>
      </c>
      <c r="C1361" s="415" t="s">
        <v>932</v>
      </c>
      <c r="D1361" s="416" t="s">
        <v>930</v>
      </c>
      <c r="E1361" s="416" t="s">
        <v>545</v>
      </c>
      <c r="F1361" s="362">
        <v>55</v>
      </c>
      <c r="G1361" s="299" t="s">
        <v>343</v>
      </c>
      <c r="H1361" s="167">
        <f t="shared" si="1317"/>
        <v>48</v>
      </c>
      <c r="I1361" s="265">
        <v>14</v>
      </c>
      <c r="J1361" s="183">
        <v>16</v>
      </c>
      <c r="K1361" s="266">
        <v>2132</v>
      </c>
      <c r="L1361" s="267">
        <v>19</v>
      </c>
      <c r="M1361" s="268">
        <f t="shared" ref="M1361:M1366" si="1356">IF(J1361=0,0,(K1361)/J1361)</f>
        <v>133.25</v>
      </c>
      <c r="N1361" s="269">
        <f t="shared" si="1354"/>
        <v>132.0625</v>
      </c>
      <c r="O1361" s="266">
        <v>57</v>
      </c>
      <c r="P1361" s="167">
        <f t="shared" ref="P1361:R1361" si="1357">P1360</f>
        <v>30</v>
      </c>
      <c r="Q1361" s="167">
        <f t="shared" si="1357"/>
        <v>1</v>
      </c>
      <c r="R1361" s="167">
        <f t="shared" si="1357"/>
        <v>63327</v>
      </c>
      <c r="S1361" s="142"/>
    </row>
    <row r="1362" spans="1:20">
      <c r="A1362" s="284">
        <f>A1361+7</f>
        <v>43052</v>
      </c>
      <c r="B1362" s="285">
        <v>1</v>
      </c>
      <c r="C1362" s="417" t="s">
        <v>966</v>
      </c>
      <c r="D1362" s="97" t="s">
        <v>965</v>
      </c>
      <c r="E1362" s="97"/>
      <c r="F1362" s="173">
        <v>161</v>
      </c>
      <c r="G1362" s="66" t="s">
        <v>670</v>
      </c>
      <c r="H1362" s="285">
        <f>H1361+1</f>
        <v>49</v>
      </c>
      <c r="I1362" s="65">
        <v>1</v>
      </c>
      <c r="J1362" s="192">
        <v>16</v>
      </c>
      <c r="K1362" s="192">
        <v>2160</v>
      </c>
      <c r="L1362" s="193">
        <v>4</v>
      </c>
      <c r="M1362" s="194">
        <f t="shared" si="1356"/>
        <v>135</v>
      </c>
      <c r="N1362" s="242">
        <f>IF(J1362=0,0,(K1362-L1362)/J1362)</f>
        <v>134.75</v>
      </c>
      <c r="O1362" s="192">
        <v>1245</v>
      </c>
      <c r="P1362" s="285">
        <f>COUNTA(C1362:C1391)</f>
        <v>30</v>
      </c>
      <c r="Q1362" s="285">
        <v>2</v>
      </c>
      <c r="R1362" s="285">
        <f>SUM(K1362:K1391)</f>
        <v>64486</v>
      </c>
      <c r="S1362" s="410">
        <f>SUM(L1362:L1391)</f>
        <v>598</v>
      </c>
      <c r="T1362" s="232"/>
    </row>
    <row r="1363" spans="1:20">
      <c r="A1363" s="284">
        <f>A1362</f>
        <v>43052</v>
      </c>
      <c r="B1363" s="285">
        <f>B1362+1</f>
        <v>2</v>
      </c>
      <c r="C1363" s="66" t="s">
        <v>29</v>
      </c>
      <c r="D1363" s="66" t="s">
        <v>548</v>
      </c>
      <c r="E1363" s="66" t="s">
        <v>810</v>
      </c>
      <c r="F1363" s="173">
        <v>134</v>
      </c>
      <c r="G1363" s="66" t="s">
        <v>670</v>
      </c>
      <c r="H1363" s="285">
        <f>H1362</f>
        <v>49</v>
      </c>
      <c r="I1363" s="65">
        <v>48</v>
      </c>
      <c r="J1363" s="192">
        <v>16</v>
      </c>
      <c r="K1363" s="192">
        <v>2160</v>
      </c>
      <c r="L1363" s="193">
        <v>0</v>
      </c>
      <c r="M1363" s="194">
        <f>IF(J1363=0,0,(K1363)/J1363)</f>
        <v>135</v>
      </c>
      <c r="N1363" s="242">
        <f>IF(J1363=0,0,(K1363-L1363)/J1363)</f>
        <v>135</v>
      </c>
      <c r="O1363" s="192">
        <v>142</v>
      </c>
      <c r="P1363" s="285">
        <f>P1362</f>
        <v>30</v>
      </c>
      <c r="Q1363" s="285">
        <f>Q1362</f>
        <v>2</v>
      </c>
      <c r="R1363" s="285">
        <f>R1362</f>
        <v>64486</v>
      </c>
      <c r="S1363" s="66" t="s">
        <v>744</v>
      </c>
    </row>
    <row r="1364" spans="1:20">
      <c r="A1364" s="284">
        <f t="shared" ref="A1364:A1373" si="1358">A1363</f>
        <v>43052</v>
      </c>
      <c r="B1364" s="285">
        <f t="shared" ref="B1364:B1373" si="1359">B1363+1</f>
        <v>3</v>
      </c>
      <c r="C1364" s="125" t="s">
        <v>402</v>
      </c>
      <c r="D1364" s="125" t="s">
        <v>551</v>
      </c>
      <c r="E1364" s="66" t="s">
        <v>545</v>
      </c>
      <c r="F1364" s="173">
        <v>120</v>
      </c>
      <c r="G1364" s="109" t="s">
        <v>670</v>
      </c>
      <c r="H1364" s="285">
        <f t="shared" ref="H1364:H1391" si="1360">H1363</f>
        <v>49</v>
      </c>
      <c r="I1364" s="65">
        <v>38</v>
      </c>
      <c r="J1364" s="192">
        <v>16</v>
      </c>
      <c r="K1364" s="192">
        <v>2154</v>
      </c>
      <c r="L1364" s="193">
        <v>3</v>
      </c>
      <c r="M1364" s="194">
        <f t="shared" si="1356"/>
        <v>134.625</v>
      </c>
      <c r="N1364" s="242">
        <f t="shared" ref="N1364:N1365" si="1361">IF(J1364=0,0,(K1364-L1364)/J1364)</f>
        <v>134.4375</v>
      </c>
      <c r="O1364" s="192">
        <v>199</v>
      </c>
      <c r="P1364" s="285">
        <f t="shared" ref="P1364:P1372" si="1362">P1363</f>
        <v>30</v>
      </c>
      <c r="Q1364" s="285">
        <f t="shared" ref="Q1364:Q1372" si="1363">Q1363</f>
        <v>2</v>
      </c>
      <c r="R1364" s="285">
        <f t="shared" ref="R1364:R1372" si="1364">R1363</f>
        <v>64486</v>
      </c>
      <c r="S1364" s="194">
        <f>AVERAGE(M1362:M1391)</f>
        <v>134.34583333333333</v>
      </c>
      <c r="T1364" s="232"/>
    </row>
    <row r="1365" spans="1:20">
      <c r="A1365" s="284">
        <f t="shared" si="1358"/>
        <v>43052</v>
      </c>
      <c r="B1365" s="285">
        <f t="shared" si="1359"/>
        <v>4</v>
      </c>
      <c r="C1365" s="125" t="s">
        <v>911</v>
      </c>
      <c r="D1365" s="97"/>
      <c r="E1365" s="97"/>
      <c r="F1365" s="173">
        <v>120</v>
      </c>
      <c r="G1365" s="109" t="s">
        <v>670</v>
      </c>
      <c r="H1365" s="285">
        <f t="shared" si="1360"/>
        <v>49</v>
      </c>
      <c r="I1365" s="65">
        <v>9</v>
      </c>
      <c r="J1365" s="192">
        <v>16</v>
      </c>
      <c r="K1365" s="192">
        <v>2160</v>
      </c>
      <c r="L1365" s="193">
        <v>7</v>
      </c>
      <c r="M1365" s="194">
        <f t="shared" si="1356"/>
        <v>135</v>
      </c>
      <c r="N1365" s="242">
        <f t="shared" si="1361"/>
        <v>134.5625</v>
      </c>
      <c r="O1365" s="192">
        <v>500</v>
      </c>
      <c r="P1365" s="285">
        <f t="shared" si="1362"/>
        <v>30</v>
      </c>
      <c r="Q1365" s="285">
        <f t="shared" si="1363"/>
        <v>2</v>
      </c>
      <c r="R1365" s="285">
        <f t="shared" si="1364"/>
        <v>64486</v>
      </c>
      <c r="S1365" s="66" t="s">
        <v>760</v>
      </c>
    </row>
    <row r="1366" spans="1:20">
      <c r="A1366" s="284">
        <f t="shared" si="1358"/>
        <v>43052</v>
      </c>
      <c r="B1366" s="285">
        <f t="shared" si="1359"/>
        <v>5</v>
      </c>
      <c r="C1366" s="125" t="s">
        <v>920</v>
      </c>
      <c r="D1366" s="66" t="s">
        <v>927</v>
      </c>
      <c r="E1366" s="66" t="s">
        <v>545</v>
      </c>
      <c r="F1366" s="101">
        <v>112</v>
      </c>
      <c r="G1366" s="66" t="s">
        <v>670</v>
      </c>
      <c r="H1366" s="285">
        <f t="shared" si="1360"/>
        <v>49</v>
      </c>
      <c r="I1366" s="65">
        <v>21</v>
      </c>
      <c r="J1366" s="192">
        <v>16</v>
      </c>
      <c r="K1366" s="192">
        <v>2158</v>
      </c>
      <c r="L1366" s="193">
        <v>26</v>
      </c>
      <c r="M1366" s="194">
        <f t="shared" si="1356"/>
        <v>134.875</v>
      </c>
      <c r="N1366" s="242">
        <f>IF(J1366=0,0,(K1366-L1366)/J1366)</f>
        <v>133.25</v>
      </c>
      <c r="O1366" s="192">
        <v>34</v>
      </c>
      <c r="P1366" s="285">
        <f t="shared" si="1362"/>
        <v>30</v>
      </c>
      <c r="Q1366" s="285">
        <f t="shared" si="1363"/>
        <v>2</v>
      </c>
      <c r="R1366" s="285">
        <f t="shared" si="1364"/>
        <v>64486</v>
      </c>
      <c r="S1366" s="194">
        <f>AVERAGE(F1362:F1391)</f>
        <v>92.86666666666666</v>
      </c>
    </row>
    <row r="1367" spans="1:20">
      <c r="A1367" s="284">
        <f t="shared" si="1358"/>
        <v>43052</v>
      </c>
      <c r="B1367" s="285">
        <f t="shared" si="1359"/>
        <v>6</v>
      </c>
      <c r="C1367" s="66" t="s">
        <v>612</v>
      </c>
      <c r="D1367" s="66" t="s">
        <v>612</v>
      </c>
      <c r="E1367" s="66"/>
      <c r="F1367" s="173">
        <v>106</v>
      </c>
      <c r="G1367" s="66" t="s">
        <v>670</v>
      </c>
      <c r="H1367" s="285">
        <f t="shared" si="1360"/>
        <v>49</v>
      </c>
      <c r="I1367" s="65">
        <v>14</v>
      </c>
      <c r="J1367" s="192">
        <v>16</v>
      </c>
      <c r="K1367" s="192">
        <v>2155</v>
      </c>
      <c r="L1367" s="193">
        <v>8</v>
      </c>
      <c r="M1367" s="194">
        <f>IF(J1367=0,0,(K1367)/J1367)</f>
        <v>134.6875</v>
      </c>
      <c r="N1367" s="242">
        <f>IF(J1367=0,0,(K1367-L1367)/J1367)</f>
        <v>134.1875</v>
      </c>
      <c r="O1367" s="192">
        <v>264</v>
      </c>
      <c r="P1367" s="285">
        <f t="shared" si="1362"/>
        <v>30</v>
      </c>
      <c r="Q1367" s="285">
        <f t="shared" si="1363"/>
        <v>2</v>
      </c>
      <c r="R1367" s="285">
        <f t="shared" si="1364"/>
        <v>64486</v>
      </c>
      <c r="S1367" s="66" t="s">
        <v>791</v>
      </c>
    </row>
    <row r="1368" spans="1:20">
      <c r="A1368" s="284">
        <f t="shared" si="1358"/>
        <v>43052</v>
      </c>
      <c r="B1368" s="285">
        <f t="shared" si="1359"/>
        <v>7</v>
      </c>
      <c r="C1368" s="66" t="s">
        <v>588</v>
      </c>
      <c r="D1368" s="66" t="s">
        <v>926</v>
      </c>
      <c r="E1368" s="66" t="s">
        <v>545</v>
      </c>
      <c r="F1368" s="101">
        <v>103</v>
      </c>
      <c r="G1368" s="66" t="s">
        <v>670</v>
      </c>
      <c r="H1368" s="285">
        <f t="shared" si="1360"/>
        <v>49</v>
      </c>
      <c r="I1368" s="65">
        <v>21</v>
      </c>
      <c r="J1368" s="192">
        <v>16</v>
      </c>
      <c r="K1368" s="192">
        <v>2160</v>
      </c>
      <c r="L1368" s="193">
        <v>6</v>
      </c>
      <c r="M1368" s="194">
        <f>IF(J1368=0,0,(K1368)/J1368)</f>
        <v>135</v>
      </c>
      <c r="N1368" s="242">
        <f>IF(J1368=0,0,(K1368-L1368)/J1368)</f>
        <v>134.625</v>
      </c>
      <c r="O1368" s="192">
        <v>256</v>
      </c>
      <c r="P1368" s="285">
        <f t="shared" si="1362"/>
        <v>30</v>
      </c>
      <c r="Q1368" s="285">
        <f t="shared" si="1363"/>
        <v>2</v>
      </c>
      <c r="R1368" s="285">
        <f t="shared" si="1364"/>
        <v>64486</v>
      </c>
      <c r="S1368" s="194">
        <f>S1364*P1362*16</f>
        <v>64486</v>
      </c>
    </row>
    <row r="1369" spans="1:20">
      <c r="A1369" s="284">
        <f t="shared" si="1358"/>
        <v>43052</v>
      </c>
      <c r="B1369" s="285">
        <f t="shared" si="1359"/>
        <v>8</v>
      </c>
      <c r="C1369" s="66" t="s">
        <v>960</v>
      </c>
      <c r="D1369" s="66"/>
      <c r="E1369" s="66"/>
      <c r="F1369" s="173">
        <v>102</v>
      </c>
      <c r="G1369" s="66" t="s">
        <v>670</v>
      </c>
      <c r="H1369" s="285">
        <f t="shared" si="1360"/>
        <v>49</v>
      </c>
      <c r="I1369" s="65">
        <v>3</v>
      </c>
      <c r="J1369" s="192">
        <v>16</v>
      </c>
      <c r="K1369" s="192">
        <v>2160</v>
      </c>
      <c r="L1369" s="193">
        <v>11</v>
      </c>
      <c r="M1369" s="194">
        <f t="shared" ref="M1369:M1371" si="1365">IF(J1369=0,0,(K1369)/J1369)</f>
        <v>135</v>
      </c>
      <c r="N1369" s="242">
        <f t="shared" ref="N1369:N1371" si="1366">IF(J1369=0,0,(K1369-L1369)/J1369)</f>
        <v>134.3125</v>
      </c>
      <c r="O1369" s="192">
        <v>1339</v>
      </c>
      <c r="P1369" s="285">
        <f t="shared" si="1362"/>
        <v>30</v>
      </c>
      <c r="Q1369" s="285">
        <f t="shared" si="1363"/>
        <v>2</v>
      </c>
      <c r="R1369" s="285">
        <f t="shared" si="1364"/>
        <v>64486</v>
      </c>
      <c r="S1369" s="66" t="s">
        <v>771</v>
      </c>
    </row>
    <row r="1370" spans="1:20">
      <c r="A1370" s="284">
        <f t="shared" si="1358"/>
        <v>43052</v>
      </c>
      <c r="B1370" s="285">
        <f t="shared" si="1359"/>
        <v>9</v>
      </c>
      <c r="C1370" s="66" t="s">
        <v>613</v>
      </c>
      <c r="D1370" s="66" t="s">
        <v>589</v>
      </c>
      <c r="E1370" s="66" t="s">
        <v>817</v>
      </c>
      <c r="F1370" s="173">
        <v>100</v>
      </c>
      <c r="G1370" s="66" t="s">
        <v>670</v>
      </c>
      <c r="H1370" s="285">
        <f t="shared" si="1360"/>
        <v>49</v>
      </c>
      <c r="I1370" s="65">
        <v>21</v>
      </c>
      <c r="J1370" s="192">
        <v>16</v>
      </c>
      <c r="K1370" s="192">
        <v>2160</v>
      </c>
      <c r="L1370" s="193">
        <v>0</v>
      </c>
      <c r="M1370" s="194">
        <f t="shared" si="1365"/>
        <v>135</v>
      </c>
      <c r="N1370" s="242">
        <f t="shared" si="1366"/>
        <v>135</v>
      </c>
      <c r="O1370" s="192">
        <v>78</v>
      </c>
      <c r="P1370" s="285">
        <f t="shared" si="1362"/>
        <v>30</v>
      </c>
      <c r="Q1370" s="285">
        <f t="shared" si="1363"/>
        <v>2</v>
      </c>
      <c r="R1370" s="285">
        <f t="shared" si="1364"/>
        <v>64486</v>
      </c>
      <c r="S1370" s="194">
        <f>AVERAGE(I1362:I1391)</f>
        <v>19.600000000000001</v>
      </c>
    </row>
    <row r="1371" spans="1:20">
      <c r="A1371" s="284">
        <f t="shared" si="1358"/>
        <v>43052</v>
      </c>
      <c r="B1371" s="285">
        <f t="shared" si="1359"/>
        <v>10</v>
      </c>
      <c r="C1371" s="66" t="s">
        <v>597</v>
      </c>
      <c r="D1371" s="66" t="s">
        <v>618</v>
      </c>
      <c r="E1371" s="66" t="s">
        <v>545</v>
      </c>
      <c r="F1371" s="277">
        <v>98</v>
      </c>
      <c r="G1371" s="66" t="s">
        <v>670</v>
      </c>
      <c r="H1371" s="285">
        <f t="shared" si="1360"/>
        <v>49</v>
      </c>
      <c r="I1371" s="65">
        <v>48</v>
      </c>
      <c r="J1371" s="192">
        <v>16</v>
      </c>
      <c r="K1371" s="192">
        <v>2160</v>
      </c>
      <c r="L1371" s="193">
        <v>28</v>
      </c>
      <c r="M1371" s="194">
        <f t="shared" si="1365"/>
        <v>135</v>
      </c>
      <c r="N1371" s="242">
        <f t="shared" si="1366"/>
        <v>133.25</v>
      </c>
      <c r="O1371" s="192">
        <v>41</v>
      </c>
      <c r="P1371" s="285">
        <f t="shared" si="1362"/>
        <v>30</v>
      </c>
      <c r="Q1371" s="285">
        <f t="shared" si="1363"/>
        <v>2</v>
      </c>
      <c r="R1371" s="285">
        <f t="shared" si="1364"/>
        <v>64486</v>
      </c>
      <c r="S1371" s="66"/>
    </row>
    <row r="1372" spans="1:20">
      <c r="A1372" s="284">
        <f t="shared" si="1358"/>
        <v>43052</v>
      </c>
      <c r="B1372" s="285">
        <f t="shared" si="1359"/>
        <v>11</v>
      </c>
      <c r="C1372" s="407" t="s">
        <v>515</v>
      </c>
      <c r="D1372" s="111" t="s">
        <v>598</v>
      </c>
      <c r="E1372" s="111"/>
      <c r="F1372" s="277">
        <v>98</v>
      </c>
      <c r="G1372" s="66" t="s">
        <v>670</v>
      </c>
      <c r="H1372" s="285">
        <f t="shared" si="1360"/>
        <v>49</v>
      </c>
      <c r="I1372" s="65">
        <v>11</v>
      </c>
      <c r="J1372" s="192">
        <v>16</v>
      </c>
      <c r="K1372" s="192">
        <v>2155</v>
      </c>
      <c r="L1372" s="193">
        <v>52</v>
      </c>
      <c r="M1372" s="194">
        <f>IF(J1372=0,0,(K1372)/J1372)</f>
        <v>134.6875</v>
      </c>
      <c r="N1372" s="242">
        <f>IF(J1372=0,0,(K1372-L1372)/J1372)</f>
        <v>131.4375</v>
      </c>
      <c r="O1372" s="192">
        <v>1190</v>
      </c>
      <c r="P1372" s="285">
        <f t="shared" si="1362"/>
        <v>30</v>
      </c>
      <c r="Q1372" s="285">
        <f t="shared" si="1363"/>
        <v>2</v>
      </c>
      <c r="R1372" s="285">
        <f t="shared" si="1364"/>
        <v>64486</v>
      </c>
      <c r="S1372" s="66"/>
    </row>
    <row r="1373" spans="1:20">
      <c r="A1373" s="284">
        <f t="shared" si="1358"/>
        <v>43052</v>
      </c>
      <c r="B1373" s="285">
        <f t="shared" si="1359"/>
        <v>12</v>
      </c>
      <c r="C1373" s="66" t="s">
        <v>36</v>
      </c>
      <c r="D1373" s="66" t="s">
        <v>816</v>
      </c>
      <c r="E1373" s="66" t="s">
        <v>817</v>
      </c>
      <c r="F1373" s="173">
        <v>98</v>
      </c>
      <c r="G1373" s="66" t="s">
        <v>670</v>
      </c>
      <c r="H1373" s="285">
        <f t="shared" si="1360"/>
        <v>49</v>
      </c>
      <c r="I1373" s="65">
        <v>48</v>
      </c>
      <c r="J1373" s="192">
        <v>16</v>
      </c>
      <c r="K1373" s="192">
        <v>2142</v>
      </c>
      <c r="L1373" s="193">
        <v>61</v>
      </c>
      <c r="M1373" s="194">
        <f t="shared" ref="M1373:M1374" si="1367">IF(J1373=0,0,(K1373)/J1373)</f>
        <v>133.875</v>
      </c>
      <c r="N1373" s="242">
        <f t="shared" ref="N1373:N1374" si="1368">IF(J1373=0,0,(K1373-L1373)/J1373)</f>
        <v>130.0625</v>
      </c>
      <c r="O1373" s="192">
        <v>248</v>
      </c>
      <c r="P1373" s="285">
        <f t="shared" ref="P1373:P1391" si="1369">P1372</f>
        <v>30</v>
      </c>
      <c r="Q1373" s="285">
        <f t="shared" ref="Q1373:Q1391" si="1370">Q1372</f>
        <v>2</v>
      </c>
      <c r="R1373" s="285">
        <f t="shared" ref="R1373:R1391" si="1371">R1372</f>
        <v>64486</v>
      </c>
      <c r="S1373" s="66"/>
    </row>
    <row r="1374" spans="1:20">
      <c r="A1374" s="284">
        <f t="shared" ref="A1374:A1391" si="1372">A1373</f>
        <v>43052</v>
      </c>
      <c r="B1374" s="285">
        <f t="shared" ref="B1374:B1391" si="1373">B1373+1</f>
        <v>13</v>
      </c>
      <c r="C1374" s="66" t="s">
        <v>921</v>
      </c>
      <c r="D1374" s="66" t="s">
        <v>925</v>
      </c>
      <c r="E1374" s="66" t="s">
        <v>545</v>
      </c>
      <c r="F1374" s="101">
        <v>95</v>
      </c>
      <c r="G1374" s="66" t="s">
        <v>343</v>
      </c>
      <c r="H1374" s="285">
        <f t="shared" si="1360"/>
        <v>49</v>
      </c>
      <c r="I1374" s="65">
        <v>24</v>
      </c>
      <c r="J1374" s="192">
        <v>16</v>
      </c>
      <c r="K1374" s="192">
        <v>2115</v>
      </c>
      <c r="L1374" s="193">
        <v>10</v>
      </c>
      <c r="M1374" s="194">
        <f t="shared" si="1367"/>
        <v>132.1875</v>
      </c>
      <c r="N1374" s="242">
        <f t="shared" si="1368"/>
        <v>131.5625</v>
      </c>
      <c r="O1374" s="192">
        <v>13</v>
      </c>
      <c r="P1374" s="285">
        <f t="shared" si="1369"/>
        <v>30</v>
      </c>
      <c r="Q1374" s="285">
        <f t="shared" si="1370"/>
        <v>2</v>
      </c>
      <c r="R1374" s="285">
        <f t="shared" si="1371"/>
        <v>64486</v>
      </c>
      <c r="S1374" s="66"/>
    </row>
    <row r="1375" spans="1:20">
      <c r="A1375" s="284">
        <f t="shared" si="1372"/>
        <v>43052</v>
      </c>
      <c r="B1375" s="285">
        <f t="shared" si="1373"/>
        <v>14</v>
      </c>
      <c r="C1375" s="417" t="s">
        <v>967</v>
      </c>
      <c r="D1375" s="97" t="s">
        <v>968</v>
      </c>
      <c r="E1375" s="97"/>
      <c r="F1375" s="101">
        <v>94</v>
      </c>
      <c r="G1375" s="66" t="s">
        <v>670</v>
      </c>
      <c r="H1375" s="285">
        <f t="shared" si="1360"/>
        <v>49</v>
      </c>
      <c r="I1375" s="65">
        <v>1</v>
      </c>
      <c r="J1375" s="192">
        <v>16</v>
      </c>
      <c r="K1375" s="192">
        <v>2156</v>
      </c>
      <c r="L1375" s="193">
        <v>51</v>
      </c>
      <c r="M1375" s="194">
        <f t="shared" ref="M1375" si="1374">IF(J1375=0,0,(K1375)/J1375)</f>
        <v>134.75</v>
      </c>
      <c r="N1375" s="242">
        <f t="shared" ref="N1375" si="1375">IF(J1375=0,0,(K1375-L1375)/J1375)</f>
        <v>131.5625</v>
      </c>
      <c r="O1375" s="192">
        <v>838</v>
      </c>
      <c r="P1375" s="285">
        <f t="shared" si="1369"/>
        <v>30</v>
      </c>
      <c r="Q1375" s="285">
        <f t="shared" si="1370"/>
        <v>2</v>
      </c>
      <c r="R1375" s="285">
        <f t="shared" si="1371"/>
        <v>64486</v>
      </c>
      <c r="S1375" s="66"/>
    </row>
    <row r="1376" spans="1:20">
      <c r="A1376" s="284">
        <f t="shared" si="1372"/>
        <v>43052</v>
      </c>
      <c r="B1376" s="285">
        <f t="shared" si="1373"/>
        <v>15</v>
      </c>
      <c r="C1376" s="66" t="s">
        <v>629</v>
      </c>
      <c r="D1376" s="66" t="s">
        <v>629</v>
      </c>
      <c r="E1376" s="66"/>
      <c r="F1376" s="173">
        <v>93</v>
      </c>
      <c r="G1376" s="66" t="s">
        <v>670</v>
      </c>
      <c r="H1376" s="285">
        <f t="shared" si="1360"/>
        <v>49</v>
      </c>
      <c r="I1376" s="65">
        <v>12</v>
      </c>
      <c r="J1376" s="192">
        <v>16</v>
      </c>
      <c r="K1376" s="192">
        <v>2144</v>
      </c>
      <c r="L1376" s="193">
        <v>33</v>
      </c>
      <c r="M1376" s="194">
        <f>IF(J1376=0,0,(K1376)/J1376)</f>
        <v>134</v>
      </c>
      <c r="N1376" s="242">
        <f>IF(J1376=0,0,(K1376-L1376)/J1376)</f>
        <v>131.9375</v>
      </c>
      <c r="O1376" s="192">
        <v>111</v>
      </c>
      <c r="P1376" s="285">
        <f t="shared" si="1369"/>
        <v>30</v>
      </c>
      <c r="Q1376" s="285">
        <f t="shared" si="1370"/>
        <v>2</v>
      </c>
      <c r="R1376" s="285">
        <f t="shared" si="1371"/>
        <v>64486</v>
      </c>
      <c r="S1376" s="66"/>
    </row>
    <row r="1377" spans="1:20">
      <c r="A1377" s="284">
        <f t="shared" si="1372"/>
        <v>43052</v>
      </c>
      <c r="B1377" s="285">
        <f t="shared" si="1373"/>
        <v>16</v>
      </c>
      <c r="C1377" s="66" t="s">
        <v>381</v>
      </c>
      <c r="D1377" s="66" t="s">
        <v>928</v>
      </c>
      <c r="E1377" s="66" t="s">
        <v>545</v>
      </c>
      <c r="F1377" s="101">
        <v>91</v>
      </c>
      <c r="G1377" s="66" t="s">
        <v>670</v>
      </c>
      <c r="H1377" s="285">
        <f t="shared" si="1360"/>
        <v>49</v>
      </c>
      <c r="I1377" s="65">
        <v>33</v>
      </c>
      <c r="J1377" s="192">
        <v>16</v>
      </c>
      <c r="K1377" s="192">
        <v>2160</v>
      </c>
      <c r="L1377" s="193">
        <v>11</v>
      </c>
      <c r="M1377" s="194">
        <f t="shared" ref="M1377:M1389" si="1376">IF(J1377=0,0,(K1377)/J1377)</f>
        <v>135</v>
      </c>
      <c r="N1377" s="242">
        <f t="shared" ref="N1377:N1391" si="1377">IF(J1377=0,0,(K1377-L1377)/J1377)</f>
        <v>134.3125</v>
      </c>
      <c r="O1377" s="192">
        <v>70</v>
      </c>
      <c r="P1377" s="285">
        <f t="shared" si="1369"/>
        <v>30</v>
      </c>
      <c r="Q1377" s="285">
        <f t="shared" si="1370"/>
        <v>2</v>
      </c>
      <c r="R1377" s="285">
        <f t="shared" si="1371"/>
        <v>64486</v>
      </c>
      <c r="S1377" s="66"/>
    </row>
    <row r="1378" spans="1:20">
      <c r="A1378" s="284">
        <f t="shared" si="1372"/>
        <v>43052</v>
      </c>
      <c r="B1378" s="285">
        <f t="shared" si="1373"/>
        <v>17</v>
      </c>
      <c r="C1378" s="66" t="s">
        <v>942</v>
      </c>
      <c r="D1378" s="66" t="s">
        <v>942</v>
      </c>
      <c r="E1378" s="66"/>
      <c r="F1378" s="101">
        <v>91</v>
      </c>
      <c r="G1378" s="66" t="s">
        <v>343</v>
      </c>
      <c r="H1378" s="285">
        <f t="shared" si="1360"/>
        <v>49</v>
      </c>
      <c r="I1378" s="65">
        <v>8</v>
      </c>
      <c r="J1378" s="192">
        <v>16</v>
      </c>
      <c r="K1378" s="192">
        <v>2125</v>
      </c>
      <c r="L1378" s="193">
        <v>24</v>
      </c>
      <c r="M1378" s="194">
        <f t="shared" si="1376"/>
        <v>132.8125</v>
      </c>
      <c r="N1378" s="242">
        <f t="shared" si="1377"/>
        <v>131.3125</v>
      </c>
      <c r="O1378" s="192">
        <v>142</v>
      </c>
      <c r="P1378" s="285">
        <f t="shared" si="1369"/>
        <v>30</v>
      </c>
      <c r="Q1378" s="285">
        <f t="shared" si="1370"/>
        <v>2</v>
      </c>
      <c r="R1378" s="285">
        <f t="shared" si="1371"/>
        <v>64486</v>
      </c>
      <c r="S1378" s="66"/>
    </row>
    <row r="1379" spans="1:20">
      <c r="A1379" s="284">
        <f t="shared" si="1372"/>
        <v>43052</v>
      </c>
      <c r="B1379" s="285">
        <f t="shared" si="1373"/>
        <v>18</v>
      </c>
      <c r="C1379" s="66" t="s">
        <v>924</v>
      </c>
      <c r="D1379" s="66" t="s">
        <v>924</v>
      </c>
      <c r="E1379" s="66" t="s">
        <v>545</v>
      </c>
      <c r="F1379" s="101">
        <v>89</v>
      </c>
      <c r="G1379" s="66" t="s">
        <v>670</v>
      </c>
      <c r="H1379" s="285">
        <f t="shared" si="1360"/>
        <v>49</v>
      </c>
      <c r="I1379" s="65">
        <v>12</v>
      </c>
      <c r="J1379" s="192">
        <v>16</v>
      </c>
      <c r="K1379" s="192">
        <v>2160</v>
      </c>
      <c r="L1379" s="193">
        <v>0</v>
      </c>
      <c r="M1379" s="194">
        <f t="shared" si="1376"/>
        <v>135</v>
      </c>
      <c r="N1379" s="242">
        <f t="shared" si="1377"/>
        <v>135</v>
      </c>
      <c r="O1379" s="192">
        <v>137</v>
      </c>
      <c r="P1379" s="285">
        <f t="shared" si="1369"/>
        <v>30</v>
      </c>
      <c r="Q1379" s="285">
        <f t="shared" si="1370"/>
        <v>2</v>
      </c>
      <c r="R1379" s="285">
        <f t="shared" si="1371"/>
        <v>64486</v>
      </c>
      <c r="S1379" s="66"/>
    </row>
    <row r="1380" spans="1:20">
      <c r="A1380" s="284">
        <f t="shared" si="1372"/>
        <v>43052</v>
      </c>
      <c r="B1380" s="285">
        <f t="shared" si="1373"/>
        <v>19</v>
      </c>
      <c r="C1380" s="407" t="s">
        <v>579</v>
      </c>
      <c r="D1380" s="111" t="s">
        <v>397</v>
      </c>
      <c r="E1380" s="111" t="s">
        <v>810</v>
      </c>
      <c r="F1380" s="278">
        <v>88</v>
      </c>
      <c r="G1380" s="66" t="s">
        <v>670</v>
      </c>
      <c r="H1380" s="285">
        <f t="shared" si="1360"/>
        <v>49</v>
      </c>
      <c r="I1380" s="247">
        <v>31</v>
      </c>
      <c r="J1380" s="192">
        <v>16</v>
      </c>
      <c r="K1380" s="192">
        <v>2160</v>
      </c>
      <c r="L1380" s="193">
        <v>8</v>
      </c>
      <c r="M1380" s="250">
        <f t="shared" si="1376"/>
        <v>135</v>
      </c>
      <c r="N1380" s="251">
        <f t="shared" si="1377"/>
        <v>134.5</v>
      </c>
      <c r="O1380" s="192">
        <v>233</v>
      </c>
      <c r="P1380" s="285">
        <f t="shared" si="1369"/>
        <v>30</v>
      </c>
      <c r="Q1380" s="285">
        <f t="shared" si="1370"/>
        <v>2</v>
      </c>
      <c r="R1380" s="285">
        <f t="shared" si="1371"/>
        <v>64486</v>
      </c>
      <c r="S1380" s="66"/>
    </row>
    <row r="1381" spans="1:20">
      <c r="A1381" s="284">
        <f t="shared" si="1372"/>
        <v>43052</v>
      </c>
      <c r="B1381" s="285">
        <f t="shared" si="1373"/>
        <v>20</v>
      </c>
      <c r="C1381" s="66" t="s">
        <v>577</v>
      </c>
      <c r="D1381" s="66" t="s">
        <v>577</v>
      </c>
      <c r="E1381" s="66" t="s">
        <v>545</v>
      </c>
      <c r="F1381" s="278">
        <v>85</v>
      </c>
      <c r="G1381" s="66" t="s">
        <v>670</v>
      </c>
      <c r="H1381" s="285">
        <f t="shared" si="1360"/>
        <v>49</v>
      </c>
      <c r="I1381" s="247">
        <v>21</v>
      </c>
      <c r="J1381" s="192">
        <v>16</v>
      </c>
      <c r="K1381" s="248">
        <v>2160</v>
      </c>
      <c r="L1381" s="193">
        <v>15</v>
      </c>
      <c r="M1381" s="250">
        <f t="shared" si="1376"/>
        <v>135</v>
      </c>
      <c r="N1381" s="251">
        <f t="shared" si="1377"/>
        <v>134.0625</v>
      </c>
      <c r="O1381" s="192">
        <v>350</v>
      </c>
      <c r="P1381" s="285">
        <f t="shared" si="1369"/>
        <v>30</v>
      </c>
      <c r="Q1381" s="285">
        <f t="shared" si="1370"/>
        <v>2</v>
      </c>
      <c r="R1381" s="285">
        <f t="shared" si="1371"/>
        <v>64486</v>
      </c>
      <c r="S1381" s="66"/>
    </row>
    <row r="1382" spans="1:20">
      <c r="A1382" s="284">
        <f t="shared" si="1372"/>
        <v>43052</v>
      </c>
      <c r="B1382" s="285">
        <f t="shared" si="1373"/>
        <v>21</v>
      </c>
      <c r="C1382" s="66" t="s">
        <v>943</v>
      </c>
      <c r="D1382" s="66" t="s">
        <v>943</v>
      </c>
      <c r="E1382" s="66"/>
      <c r="F1382" s="101">
        <v>83</v>
      </c>
      <c r="G1382" s="66" t="s">
        <v>343</v>
      </c>
      <c r="H1382" s="285">
        <f t="shared" si="1360"/>
        <v>49</v>
      </c>
      <c r="I1382" s="65">
        <v>8</v>
      </c>
      <c r="J1382" s="192">
        <v>16</v>
      </c>
      <c r="K1382" s="192">
        <v>2132</v>
      </c>
      <c r="L1382" s="193">
        <v>8</v>
      </c>
      <c r="M1382" s="194">
        <f t="shared" si="1376"/>
        <v>133.25</v>
      </c>
      <c r="N1382" s="242">
        <f t="shared" si="1377"/>
        <v>132.75</v>
      </c>
      <c r="O1382" s="192">
        <v>92</v>
      </c>
      <c r="P1382" s="285">
        <f t="shared" si="1369"/>
        <v>30</v>
      </c>
      <c r="Q1382" s="285">
        <f t="shared" si="1370"/>
        <v>2</v>
      </c>
      <c r="R1382" s="285">
        <f t="shared" si="1371"/>
        <v>64486</v>
      </c>
      <c r="S1382" s="66"/>
    </row>
    <row r="1383" spans="1:20">
      <c r="A1383" s="284">
        <f t="shared" si="1372"/>
        <v>43052</v>
      </c>
      <c r="B1383" s="285">
        <f t="shared" si="1373"/>
        <v>22</v>
      </c>
      <c r="C1383" s="66" t="s">
        <v>931</v>
      </c>
      <c r="D1383" s="66"/>
      <c r="E1383" s="66" t="s">
        <v>545</v>
      </c>
      <c r="F1383" s="300">
        <v>80</v>
      </c>
      <c r="G1383" s="66" t="s">
        <v>343</v>
      </c>
      <c r="H1383" s="285">
        <f t="shared" si="1360"/>
        <v>49</v>
      </c>
      <c r="I1383" s="247">
        <v>10</v>
      </c>
      <c r="J1383" s="192">
        <v>16</v>
      </c>
      <c r="K1383" s="248">
        <v>2107</v>
      </c>
      <c r="L1383" s="193">
        <v>0</v>
      </c>
      <c r="M1383" s="250">
        <f t="shared" si="1376"/>
        <v>131.6875</v>
      </c>
      <c r="N1383" s="251">
        <f t="shared" si="1377"/>
        <v>131.6875</v>
      </c>
      <c r="O1383" s="192">
        <v>79</v>
      </c>
      <c r="P1383" s="285">
        <f t="shared" si="1369"/>
        <v>30</v>
      </c>
      <c r="Q1383" s="285">
        <f t="shared" si="1370"/>
        <v>2</v>
      </c>
      <c r="R1383" s="285">
        <f t="shared" si="1371"/>
        <v>64486</v>
      </c>
      <c r="S1383" s="66"/>
    </row>
    <row r="1384" spans="1:20">
      <c r="A1384" s="284">
        <f t="shared" si="1372"/>
        <v>43052</v>
      </c>
      <c r="B1384" s="285">
        <f t="shared" si="1373"/>
        <v>23</v>
      </c>
      <c r="C1384" s="66" t="s">
        <v>956</v>
      </c>
      <c r="D1384" s="66"/>
      <c r="E1384" s="66"/>
      <c r="F1384" s="300">
        <v>79</v>
      </c>
      <c r="G1384" s="66" t="s">
        <v>343</v>
      </c>
      <c r="H1384" s="285">
        <f t="shared" si="1360"/>
        <v>49</v>
      </c>
      <c r="I1384" s="247">
        <v>4</v>
      </c>
      <c r="J1384" s="192">
        <v>16</v>
      </c>
      <c r="K1384" s="248">
        <v>2136</v>
      </c>
      <c r="L1384" s="193">
        <v>36</v>
      </c>
      <c r="M1384" s="250">
        <f t="shared" si="1376"/>
        <v>133.5</v>
      </c>
      <c r="N1384" s="251">
        <f t="shared" si="1377"/>
        <v>131.25</v>
      </c>
      <c r="O1384" s="192">
        <v>159</v>
      </c>
      <c r="P1384" s="285">
        <f t="shared" si="1369"/>
        <v>30</v>
      </c>
      <c r="Q1384" s="285">
        <f t="shared" si="1370"/>
        <v>2</v>
      </c>
      <c r="R1384" s="285">
        <f t="shared" si="1371"/>
        <v>64486</v>
      </c>
      <c r="S1384" s="66"/>
    </row>
    <row r="1385" spans="1:20">
      <c r="A1385" s="284">
        <f t="shared" si="1372"/>
        <v>43052</v>
      </c>
      <c r="B1385" s="285">
        <f t="shared" si="1373"/>
        <v>24</v>
      </c>
      <c r="C1385" s="28" t="s">
        <v>963</v>
      </c>
      <c r="D1385" s="66"/>
      <c r="E1385" s="66"/>
      <c r="F1385" s="300">
        <v>75</v>
      </c>
      <c r="G1385" s="66" t="s">
        <v>670</v>
      </c>
      <c r="H1385" s="285">
        <f t="shared" si="1360"/>
        <v>49</v>
      </c>
      <c r="I1385" s="247">
        <v>4</v>
      </c>
      <c r="J1385" s="192">
        <v>16</v>
      </c>
      <c r="K1385" s="248">
        <v>2144</v>
      </c>
      <c r="L1385" s="193">
        <v>4</v>
      </c>
      <c r="M1385" s="250">
        <f t="shared" si="1376"/>
        <v>134</v>
      </c>
      <c r="N1385" s="251">
        <f t="shared" si="1377"/>
        <v>133.75</v>
      </c>
      <c r="O1385" s="192">
        <v>238</v>
      </c>
      <c r="P1385" s="285">
        <f t="shared" si="1369"/>
        <v>30</v>
      </c>
      <c r="Q1385" s="285">
        <f t="shared" si="1370"/>
        <v>2</v>
      </c>
      <c r="R1385" s="285">
        <f t="shared" si="1371"/>
        <v>64486</v>
      </c>
      <c r="S1385" s="66"/>
    </row>
    <row r="1386" spans="1:20">
      <c r="A1386" s="284">
        <f t="shared" si="1372"/>
        <v>43052</v>
      </c>
      <c r="B1386" s="285">
        <f t="shared" si="1373"/>
        <v>25</v>
      </c>
      <c r="C1386" s="66" t="s">
        <v>614</v>
      </c>
      <c r="D1386" s="66" t="s">
        <v>929</v>
      </c>
      <c r="E1386" s="66" t="s">
        <v>545</v>
      </c>
      <c r="F1386" s="101">
        <v>71</v>
      </c>
      <c r="G1386" s="66" t="s">
        <v>670</v>
      </c>
      <c r="H1386" s="285">
        <f t="shared" si="1360"/>
        <v>49</v>
      </c>
      <c r="I1386" s="65">
        <v>45</v>
      </c>
      <c r="J1386" s="192">
        <v>16</v>
      </c>
      <c r="K1386" s="192">
        <v>2160</v>
      </c>
      <c r="L1386" s="193">
        <v>45</v>
      </c>
      <c r="M1386" s="194">
        <f t="shared" si="1376"/>
        <v>135</v>
      </c>
      <c r="N1386" s="242">
        <f t="shared" si="1377"/>
        <v>132.1875</v>
      </c>
      <c r="O1386" s="192">
        <v>150</v>
      </c>
      <c r="P1386" s="285">
        <f t="shared" si="1369"/>
        <v>30</v>
      </c>
      <c r="Q1386" s="285">
        <f t="shared" si="1370"/>
        <v>2</v>
      </c>
      <c r="R1386" s="285">
        <f t="shared" si="1371"/>
        <v>64486</v>
      </c>
      <c r="S1386" s="66"/>
    </row>
    <row r="1387" spans="1:20">
      <c r="A1387" s="284">
        <f t="shared" si="1372"/>
        <v>43052</v>
      </c>
      <c r="B1387" s="285">
        <f t="shared" si="1373"/>
        <v>26</v>
      </c>
      <c r="C1387" s="66" t="s">
        <v>631</v>
      </c>
      <c r="D1387" s="66" t="s">
        <v>645</v>
      </c>
      <c r="E1387" s="66"/>
      <c r="F1387" s="277">
        <v>71</v>
      </c>
      <c r="G1387" s="66" t="s">
        <v>670</v>
      </c>
      <c r="H1387" s="285">
        <f t="shared" si="1360"/>
        <v>49</v>
      </c>
      <c r="I1387" s="65">
        <v>6</v>
      </c>
      <c r="J1387" s="192">
        <v>16</v>
      </c>
      <c r="K1387" s="192">
        <v>2160</v>
      </c>
      <c r="L1387" s="193">
        <v>26</v>
      </c>
      <c r="M1387" s="194">
        <f t="shared" si="1376"/>
        <v>135</v>
      </c>
      <c r="N1387" s="242">
        <f t="shared" si="1377"/>
        <v>133.375</v>
      </c>
      <c r="O1387" s="192">
        <v>436</v>
      </c>
      <c r="P1387" s="285">
        <f t="shared" si="1369"/>
        <v>30</v>
      </c>
      <c r="Q1387" s="285">
        <f t="shared" si="1370"/>
        <v>2</v>
      </c>
      <c r="R1387" s="285">
        <f t="shared" si="1371"/>
        <v>64486</v>
      </c>
      <c r="S1387" s="66"/>
    </row>
    <row r="1388" spans="1:20">
      <c r="A1388" s="284">
        <f t="shared" si="1372"/>
        <v>43052</v>
      </c>
      <c r="B1388" s="285">
        <f t="shared" si="1373"/>
        <v>27</v>
      </c>
      <c r="C1388" s="407" t="s">
        <v>576</v>
      </c>
      <c r="D1388" s="111" t="s">
        <v>826</v>
      </c>
      <c r="E1388" s="111" t="s">
        <v>810</v>
      </c>
      <c r="F1388" s="278">
        <v>67</v>
      </c>
      <c r="G1388" s="293" t="s">
        <v>536</v>
      </c>
      <c r="H1388" s="285">
        <f t="shared" si="1360"/>
        <v>49</v>
      </c>
      <c r="I1388" s="247">
        <v>46</v>
      </c>
      <c r="J1388" s="192">
        <v>16</v>
      </c>
      <c r="K1388" s="248">
        <v>2134</v>
      </c>
      <c r="L1388" s="193">
        <v>43</v>
      </c>
      <c r="M1388" s="250">
        <f t="shared" si="1376"/>
        <v>133.375</v>
      </c>
      <c r="N1388" s="251">
        <f t="shared" si="1377"/>
        <v>130.6875</v>
      </c>
      <c r="O1388" s="248">
        <v>199</v>
      </c>
      <c r="P1388" s="285">
        <f t="shared" si="1369"/>
        <v>30</v>
      </c>
      <c r="Q1388" s="285">
        <f t="shared" si="1370"/>
        <v>2</v>
      </c>
      <c r="R1388" s="285">
        <f t="shared" si="1371"/>
        <v>64486</v>
      </c>
      <c r="S1388" s="292"/>
    </row>
    <row r="1389" spans="1:20">
      <c r="A1389" s="284">
        <f t="shared" si="1372"/>
        <v>43052</v>
      </c>
      <c r="B1389" s="285">
        <f t="shared" si="1373"/>
        <v>28</v>
      </c>
      <c r="C1389" s="111" t="s">
        <v>647</v>
      </c>
      <c r="D1389" s="111" t="s">
        <v>646</v>
      </c>
      <c r="E1389" s="111" t="s">
        <v>959</v>
      </c>
      <c r="F1389" s="277">
        <v>64</v>
      </c>
      <c r="G1389" s="66" t="s">
        <v>670</v>
      </c>
      <c r="H1389" s="285">
        <f t="shared" si="1360"/>
        <v>49</v>
      </c>
      <c r="I1389" s="65">
        <v>8</v>
      </c>
      <c r="J1389" s="192">
        <v>16</v>
      </c>
      <c r="K1389" s="192">
        <v>2160</v>
      </c>
      <c r="L1389" s="193">
        <v>25</v>
      </c>
      <c r="M1389" s="194">
        <f t="shared" si="1376"/>
        <v>135</v>
      </c>
      <c r="N1389" s="242">
        <f t="shared" si="1377"/>
        <v>133.4375</v>
      </c>
      <c r="O1389" s="192">
        <v>384</v>
      </c>
      <c r="P1389" s="285">
        <f t="shared" si="1369"/>
        <v>30</v>
      </c>
      <c r="Q1389" s="285">
        <f t="shared" si="1370"/>
        <v>2</v>
      </c>
      <c r="R1389" s="285">
        <f t="shared" si="1371"/>
        <v>64486</v>
      </c>
      <c r="S1389" s="28"/>
    </row>
    <row r="1390" spans="1:20">
      <c r="A1390" s="284">
        <f t="shared" si="1372"/>
        <v>43052</v>
      </c>
      <c r="B1390" s="285">
        <f t="shared" si="1373"/>
        <v>29</v>
      </c>
      <c r="C1390" s="66" t="s">
        <v>881</v>
      </c>
      <c r="D1390" s="66" t="s">
        <v>881</v>
      </c>
      <c r="E1390" s="66" t="s">
        <v>545</v>
      </c>
      <c r="F1390" s="278">
        <v>62</v>
      </c>
      <c r="G1390" s="28" t="s">
        <v>955</v>
      </c>
      <c r="H1390" s="285">
        <f t="shared" si="1360"/>
        <v>49</v>
      </c>
      <c r="I1390" s="65">
        <v>17</v>
      </c>
      <c r="J1390" s="192">
        <v>16</v>
      </c>
      <c r="K1390" s="192">
        <v>2152</v>
      </c>
      <c r="L1390" s="193">
        <v>44</v>
      </c>
      <c r="M1390" s="194">
        <f>IF(J1390=0,0,(K1390)/J1390)</f>
        <v>134.5</v>
      </c>
      <c r="N1390" s="242">
        <f t="shared" si="1377"/>
        <v>131.75</v>
      </c>
      <c r="O1390" s="192">
        <v>111</v>
      </c>
      <c r="P1390" s="285">
        <f t="shared" si="1369"/>
        <v>30</v>
      </c>
      <c r="Q1390" s="285">
        <f t="shared" si="1370"/>
        <v>2</v>
      </c>
      <c r="R1390" s="285">
        <f t="shared" si="1371"/>
        <v>64486</v>
      </c>
      <c r="S1390" s="66"/>
    </row>
    <row r="1391" spans="1:20">
      <c r="A1391" s="284">
        <f t="shared" si="1372"/>
        <v>43052</v>
      </c>
      <c r="B1391" s="285">
        <f t="shared" si="1373"/>
        <v>30</v>
      </c>
      <c r="C1391" s="66" t="s">
        <v>932</v>
      </c>
      <c r="D1391" s="66" t="s">
        <v>930</v>
      </c>
      <c r="E1391" s="66" t="s">
        <v>545</v>
      </c>
      <c r="F1391" s="300">
        <v>56</v>
      </c>
      <c r="G1391" s="293" t="s">
        <v>343</v>
      </c>
      <c r="H1391" s="285">
        <f t="shared" si="1360"/>
        <v>49</v>
      </c>
      <c r="I1391" s="247">
        <v>15</v>
      </c>
      <c r="J1391" s="192">
        <v>16</v>
      </c>
      <c r="K1391" s="248">
        <v>2137</v>
      </c>
      <c r="L1391" s="249">
        <v>9</v>
      </c>
      <c r="M1391" s="250">
        <f t="shared" ref="M1391:M1392" si="1378">IF(J1391=0,0,(K1391)/J1391)</f>
        <v>133.5625</v>
      </c>
      <c r="N1391" s="251">
        <f t="shared" si="1377"/>
        <v>133</v>
      </c>
      <c r="O1391" s="248">
        <v>30</v>
      </c>
      <c r="P1391" s="285">
        <f t="shared" si="1369"/>
        <v>30</v>
      </c>
      <c r="Q1391" s="285">
        <f t="shared" si="1370"/>
        <v>2</v>
      </c>
      <c r="R1391" s="285">
        <f t="shared" si="1371"/>
        <v>64486</v>
      </c>
      <c r="S1391" s="66"/>
    </row>
    <row r="1392" spans="1:20">
      <c r="A1392" s="280">
        <f>A1391+7</f>
        <v>43059</v>
      </c>
      <c r="B1392" s="167">
        <v>1</v>
      </c>
      <c r="C1392" s="401" t="s">
        <v>969</v>
      </c>
      <c r="D1392" s="142" t="s">
        <v>965</v>
      </c>
      <c r="E1392" s="142"/>
      <c r="F1392" s="170">
        <v>161</v>
      </c>
      <c r="G1392" s="142" t="s">
        <v>670</v>
      </c>
      <c r="H1392" s="167">
        <f>H1391+1</f>
        <v>50</v>
      </c>
      <c r="I1392" s="141">
        <v>2</v>
      </c>
      <c r="J1392" s="183">
        <v>16</v>
      </c>
      <c r="K1392" s="183">
        <v>2160</v>
      </c>
      <c r="L1392" s="184">
        <v>13</v>
      </c>
      <c r="M1392" s="185">
        <f t="shared" si="1378"/>
        <v>135</v>
      </c>
      <c r="N1392" s="256">
        <f>IF(J1392=0,0,(K1392-L1392)/J1392)</f>
        <v>134.1875</v>
      </c>
      <c r="O1392" s="183">
        <v>1469</v>
      </c>
      <c r="P1392" s="167">
        <f>COUNTA(C1392:C1421)</f>
        <v>30</v>
      </c>
      <c r="Q1392" s="167">
        <v>1</v>
      </c>
      <c r="R1392" s="167">
        <f>SUM(K1392:K1421)</f>
        <v>63974</v>
      </c>
      <c r="S1392" s="413">
        <f>SUM(L1392:L1421)</f>
        <v>784</v>
      </c>
      <c r="T1392" s="232"/>
    </row>
    <row r="1393" spans="1:20">
      <c r="A1393" s="280">
        <f>A1392</f>
        <v>43059</v>
      </c>
      <c r="B1393" s="167">
        <f>B1392+1</f>
        <v>2</v>
      </c>
      <c r="C1393" s="142" t="s">
        <v>29</v>
      </c>
      <c r="D1393" s="142" t="s">
        <v>548</v>
      </c>
      <c r="E1393" s="142" t="s">
        <v>810</v>
      </c>
      <c r="F1393" s="170">
        <v>134</v>
      </c>
      <c r="G1393" s="142" t="s">
        <v>670</v>
      </c>
      <c r="H1393" s="167">
        <f>H1392</f>
        <v>50</v>
      </c>
      <c r="I1393" s="141">
        <v>49</v>
      </c>
      <c r="J1393" s="183">
        <v>16</v>
      </c>
      <c r="K1393" s="183">
        <v>2160</v>
      </c>
      <c r="L1393" s="184">
        <v>0</v>
      </c>
      <c r="M1393" s="185">
        <f>IF(J1393=0,0,(K1393)/J1393)</f>
        <v>135</v>
      </c>
      <c r="N1393" s="256">
        <f>IF(J1393=0,0,(K1393-L1393)/J1393)</f>
        <v>135</v>
      </c>
      <c r="O1393" s="183">
        <v>166</v>
      </c>
      <c r="P1393" s="167">
        <f>P1392</f>
        <v>30</v>
      </c>
      <c r="Q1393" s="167">
        <f>Q1392</f>
        <v>1</v>
      </c>
      <c r="R1393" s="167">
        <f>R1392</f>
        <v>63974</v>
      </c>
      <c r="S1393" s="142" t="s">
        <v>744</v>
      </c>
    </row>
    <row r="1394" spans="1:20">
      <c r="A1394" s="280">
        <f t="shared" ref="A1394:A1421" si="1379">A1393</f>
        <v>43059</v>
      </c>
      <c r="B1394" s="167">
        <f t="shared" ref="B1394:B1421" si="1380">B1393+1</f>
        <v>3</v>
      </c>
      <c r="C1394" s="144" t="s">
        <v>402</v>
      </c>
      <c r="D1394" s="144" t="s">
        <v>551</v>
      </c>
      <c r="E1394" s="142" t="s">
        <v>545</v>
      </c>
      <c r="F1394" s="170">
        <v>120</v>
      </c>
      <c r="G1394" s="149" t="s">
        <v>670</v>
      </c>
      <c r="H1394" s="167">
        <f t="shared" ref="H1394:H1421" si="1381">H1393</f>
        <v>50</v>
      </c>
      <c r="I1394" s="141">
        <v>39</v>
      </c>
      <c r="J1394" s="183">
        <v>16</v>
      </c>
      <c r="K1394" s="183">
        <v>2160</v>
      </c>
      <c r="L1394" s="184">
        <v>1</v>
      </c>
      <c r="M1394" s="185">
        <f t="shared" ref="M1394:M1396" si="1382">IF(J1394=0,0,(K1394)/J1394)</f>
        <v>135</v>
      </c>
      <c r="N1394" s="256">
        <f t="shared" ref="N1394:N1395" si="1383">IF(J1394=0,0,(K1394-L1394)/J1394)</f>
        <v>134.9375</v>
      </c>
      <c r="O1394" s="183">
        <v>206</v>
      </c>
      <c r="P1394" s="167">
        <f t="shared" ref="P1394:R1409" si="1384">P1393</f>
        <v>30</v>
      </c>
      <c r="Q1394" s="167">
        <f t="shared" si="1384"/>
        <v>1</v>
      </c>
      <c r="R1394" s="167">
        <f t="shared" si="1384"/>
        <v>63974</v>
      </c>
      <c r="S1394" s="185">
        <f>AVERAGE(M1392:M1421)</f>
        <v>134.3933134920635</v>
      </c>
      <c r="T1394" s="232"/>
    </row>
    <row r="1395" spans="1:20">
      <c r="A1395" s="280">
        <f t="shared" si="1379"/>
        <v>43059</v>
      </c>
      <c r="B1395" s="167">
        <f t="shared" si="1380"/>
        <v>4</v>
      </c>
      <c r="C1395" s="144" t="s">
        <v>911</v>
      </c>
      <c r="D1395" s="297"/>
      <c r="E1395" s="297"/>
      <c r="F1395" s="170">
        <v>120</v>
      </c>
      <c r="G1395" s="149" t="s">
        <v>670</v>
      </c>
      <c r="H1395" s="167">
        <f t="shared" si="1381"/>
        <v>50</v>
      </c>
      <c r="I1395" s="141">
        <v>10</v>
      </c>
      <c r="J1395" s="183">
        <v>16</v>
      </c>
      <c r="K1395" s="183">
        <v>2160</v>
      </c>
      <c r="L1395" s="184">
        <v>3</v>
      </c>
      <c r="M1395" s="185">
        <f t="shared" si="1382"/>
        <v>135</v>
      </c>
      <c r="N1395" s="256">
        <f t="shared" si="1383"/>
        <v>134.8125</v>
      </c>
      <c r="O1395" s="183">
        <v>350</v>
      </c>
      <c r="P1395" s="167">
        <f t="shared" si="1384"/>
        <v>30</v>
      </c>
      <c r="Q1395" s="167">
        <f t="shared" si="1384"/>
        <v>1</v>
      </c>
      <c r="R1395" s="167">
        <f t="shared" si="1384"/>
        <v>63974</v>
      </c>
      <c r="S1395" s="142" t="s">
        <v>760</v>
      </c>
    </row>
    <row r="1396" spans="1:20">
      <c r="A1396" s="280">
        <f t="shared" si="1379"/>
        <v>43059</v>
      </c>
      <c r="B1396" s="167">
        <f t="shared" si="1380"/>
        <v>5</v>
      </c>
      <c r="C1396" s="144" t="s">
        <v>920</v>
      </c>
      <c r="D1396" s="142" t="s">
        <v>927</v>
      </c>
      <c r="E1396" s="142" t="s">
        <v>545</v>
      </c>
      <c r="F1396" s="168">
        <v>112</v>
      </c>
      <c r="G1396" s="142" t="s">
        <v>670</v>
      </c>
      <c r="H1396" s="167">
        <f t="shared" si="1381"/>
        <v>50</v>
      </c>
      <c r="I1396" s="141">
        <v>22</v>
      </c>
      <c r="J1396" s="183">
        <v>14</v>
      </c>
      <c r="K1396" s="183">
        <v>1868</v>
      </c>
      <c r="L1396" s="184">
        <v>17</v>
      </c>
      <c r="M1396" s="185">
        <f t="shared" si="1382"/>
        <v>133.42857142857142</v>
      </c>
      <c r="N1396" s="256">
        <f>IF(J1396=0,0,(K1396-L1396)/J1396)</f>
        <v>132.21428571428572</v>
      </c>
      <c r="O1396" s="183">
        <v>14</v>
      </c>
      <c r="P1396" s="167">
        <f t="shared" si="1384"/>
        <v>30</v>
      </c>
      <c r="Q1396" s="167">
        <f t="shared" si="1384"/>
        <v>1</v>
      </c>
      <c r="R1396" s="167">
        <f t="shared" si="1384"/>
        <v>63974</v>
      </c>
      <c r="S1396" s="185">
        <f>AVERAGE(F1392:F1421)</f>
        <v>92.86666666666666</v>
      </c>
    </row>
    <row r="1397" spans="1:20">
      <c r="A1397" s="280">
        <f t="shared" si="1379"/>
        <v>43059</v>
      </c>
      <c r="B1397" s="167">
        <f t="shared" si="1380"/>
        <v>6</v>
      </c>
      <c r="C1397" s="142" t="s">
        <v>612</v>
      </c>
      <c r="D1397" s="142" t="s">
        <v>612</v>
      </c>
      <c r="E1397" s="142"/>
      <c r="F1397" s="170">
        <v>106</v>
      </c>
      <c r="G1397" s="142" t="s">
        <v>670</v>
      </c>
      <c r="H1397" s="167">
        <f t="shared" si="1381"/>
        <v>50</v>
      </c>
      <c r="I1397" s="141">
        <v>15</v>
      </c>
      <c r="J1397" s="183">
        <v>16</v>
      </c>
      <c r="K1397" s="183">
        <v>2153</v>
      </c>
      <c r="L1397" s="184">
        <v>19</v>
      </c>
      <c r="M1397" s="185">
        <f>IF(J1397=0,0,(K1397)/J1397)</f>
        <v>134.5625</v>
      </c>
      <c r="N1397" s="256">
        <f>IF(J1397=0,0,(K1397-L1397)/J1397)</f>
        <v>133.375</v>
      </c>
      <c r="O1397" s="183">
        <v>268</v>
      </c>
      <c r="P1397" s="167">
        <f t="shared" si="1384"/>
        <v>30</v>
      </c>
      <c r="Q1397" s="167">
        <f t="shared" si="1384"/>
        <v>1</v>
      </c>
      <c r="R1397" s="167">
        <f t="shared" si="1384"/>
        <v>63974</v>
      </c>
      <c r="S1397" s="142" t="s">
        <v>791</v>
      </c>
    </row>
    <row r="1398" spans="1:20">
      <c r="A1398" s="280">
        <f t="shared" si="1379"/>
        <v>43059</v>
      </c>
      <c r="B1398" s="167">
        <f t="shared" si="1380"/>
        <v>7</v>
      </c>
      <c r="C1398" s="142" t="s">
        <v>588</v>
      </c>
      <c r="D1398" s="142" t="s">
        <v>926</v>
      </c>
      <c r="E1398" s="142" t="s">
        <v>545</v>
      </c>
      <c r="F1398" s="168">
        <v>103</v>
      </c>
      <c r="G1398" s="142" t="s">
        <v>670</v>
      </c>
      <c r="H1398" s="167">
        <f t="shared" si="1381"/>
        <v>50</v>
      </c>
      <c r="I1398" s="141">
        <v>22</v>
      </c>
      <c r="J1398" s="183">
        <v>16</v>
      </c>
      <c r="K1398" s="183">
        <v>2160</v>
      </c>
      <c r="L1398" s="184">
        <v>14</v>
      </c>
      <c r="M1398" s="185">
        <f>IF(J1398=0,0,(K1398)/J1398)</f>
        <v>135</v>
      </c>
      <c r="N1398" s="256">
        <f>IF(J1398=0,0,(K1398-L1398)/J1398)</f>
        <v>134.125</v>
      </c>
      <c r="O1398" s="183">
        <v>135</v>
      </c>
      <c r="P1398" s="167">
        <f t="shared" si="1384"/>
        <v>30</v>
      </c>
      <c r="Q1398" s="167">
        <f t="shared" si="1384"/>
        <v>1</v>
      </c>
      <c r="R1398" s="167">
        <f t="shared" si="1384"/>
        <v>63974</v>
      </c>
      <c r="S1398" s="185">
        <f>S1394*P1392*16</f>
        <v>64508.790476190479</v>
      </c>
    </row>
    <row r="1399" spans="1:20">
      <c r="A1399" s="280">
        <f t="shared" si="1379"/>
        <v>43059</v>
      </c>
      <c r="B1399" s="167">
        <f t="shared" si="1380"/>
        <v>8</v>
      </c>
      <c r="C1399" s="423" t="s">
        <v>960</v>
      </c>
      <c r="D1399" s="423"/>
      <c r="E1399" s="423"/>
      <c r="F1399" s="170">
        <v>102</v>
      </c>
      <c r="G1399" s="142" t="s">
        <v>670</v>
      </c>
      <c r="H1399" s="167">
        <f t="shared" si="1381"/>
        <v>50</v>
      </c>
      <c r="I1399" s="141">
        <v>4</v>
      </c>
      <c r="J1399" s="183">
        <v>16</v>
      </c>
      <c r="K1399" s="183">
        <v>2160</v>
      </c>
      <c r="L1399" s="184">
        <v>20</v>
      </c>
      <c r="M1399" s="185">
        <f t="shared" ref="M1399:M1401" si="1385">IF(J1399=0,0,(K1399)/J1399)</f>
        <v>135</v>
      </c>
      <c r="N1399" s="256">
        <f t="shared" ref="N1399:N1401" si="1386">IF(J1399=0,0,(K1399-L1399)/J1399)</f>
        <v>133.75</v>
      </c>
      <c r="O1399" s="183">
        <v>0</v>
      </c>
      <c r="P1399" s="167">
        <f t="shared" si="1384"/>
        <v>30</v>
      </c>
      <c r="Q1399" s="167">
        <f t="shared" si="1384"/>
        <v>1</v>
      </c>
      <c r="R1399" s="167">
        <f t="shared" si="1384"/>
        <v>63974</v>
      </c>
      <c r="S1399" s="142" t="s">
        <v>771</v>
      </c>
    </row>
    <row r="1400" spans="1:20">
      <c r="A1400" s="280">
        <f t="shared" si="1379"/>
        <v>43059</v>
      </c>
      <c r="B1400" s="167">
        <f t="shared" si="1380"/>
        <v>9</v>
      </c>
      <c r="C1400" s="142" t="s">
        <v>613</v>
      </c>
      <c r="D1400" s="142" t="s">
        <v>589</v>
      </c>
      <c r="E1400" s="142" t="s">
        <v>817</v>
      </c>
      <c r="F1400" s="170">
        <v>100</v>
      </c>
      <c r="G1400" s="142" t="s">
        <v>670</v>
      </c>
      <c r="H1400" s="167">
        <f t="shared" si="1381"/>
        <v>50</v>
      </c>
      <c r="I1400" s="141">
        <v>22</v>
      </c>
      <c r="J1400" s="183">
        <v>16</v>
      </c>
      <c r="K1400" s="183">
        <v>2156</v>
      </c>
      <c r="L1400" s="184">
        <v>0</v>
      </c>
      <c r="M1400" s="185">
        <f t="shared" si="1385"/>
        <v>134.75</v>
      </c>
      <c r="N1400" s="256">
        <f t="shared" si="1386"/>
        <v>134.75</v>
      </c>
      <c r="O1400" s="183">
        <v>101</v>
      </c>
      <c r="P1400" s="167">
        <f t="shared" si="1384"/>
        <v>30</v>
      </c>
      <c r="Q1400" s="167">
        <f t="shared" si="1384"/>
        <v>1</v>
      </c>
      <c r="R1400" s="167">
        <f t="shared" si="1384"/>
        <v>63974</v>
      </c>
      <c r="S1400" s="185">
        <f>AVERAGE(I1392:I1421)</f>
        <v>20.933333333333334</v>
      </c>
    </row>
    <row r="1401" spans="1:20">
      <c r="A1401" s="280">
        <f t="shared" si="1379"/>
        <v>43059</v>
      </c>
      <c r="B1401" s="167">
        <f t="shared" si="1380"/>
        <v>10</v>
      </c>
      <c r="C1401" s="142" t="s">
        <v>597</v>
      </c>
      <c r="D1401" s="142" t="s">
        <v>618</v>
      </c>
      <c r="E1401" s="142" t="s">
        <v>545</v>
      </c>
      <c r="F1401" s="259">
        <v>98</v>
      </c>
      <c r="G1401" s="142" t="s">
        <v>670</v>
      </c>
      <c r="H1401" s="167">
        <f t="shared" si="1381"/>
        <v>50</v>
      </c>
      <c r="I1401" s="141">
        <v>49</v>
      </c>
      <c r="J1401" s="183">
        <v>16</v>
      </c>
      <c r="K1401" s="183">
        <v>2160</v>
      </c>
      <c r="L1401" s="184">
        <v>31</v>
      </c>
      <c r="M1401" s="185">
        <f t="shared" si="1385"/>
        <v>135</v>
      </c>
      <c r="N1401" s="256">
        <f t="shared" si="1386"/>
        <v>133.0625</v>
      </c>
      <c r="O1401" s="183">
        <v>113</v>
      </c>
      <c r="P1401" s="167">
        <f t="shared" si="1384"/>
        <v>30</v>
      </c>
      <c r="Q1401" s="167">
        <f t="shared" si="1384"/>
        <v>1</v>
      </c>
      <c r="R1401" s="167">
        <f t="shared" si="1384"/>
        <v>63974</v>
      </c>
      <c r="S1401" s="142"/>
    </row>
    <row r="1402" spans="1:20">
      <c r="A1402" s="280">
        <f t="shared" si="1379"/>
        <v>43059</v>
      </c>
      <c r="B1402" s="167">
        <f t="shared" si="1380"/>
        <v>11</v>
      </c>
      <c r="C1402" s="423" t="s">
        <v>515</v>
      </c>
      <c r="D1402" s="423" t="s">
        <v>598</v>
      </c>
      <c r="E1402" s="423"/>
      <c r="F1402" s="259">
        <v>98</v>
      </c>
      <c r="G1402" s="142" t="s">
        <v>670</v>
      </c>
      <c r="H1402" s="167">
        <f t="shared" si="1381"/>
        <v>50</v>
      </c>
      <c r="I1402" s="141">
        <v>22</v>
      </c>
      <c r="J1402" s="183">
        <v>16</v>
      </c>
      <c r="K1402" s="183">
        <v>2160</v>
      </c>
      <c r="L1402" s="184">
        <v>62</v>
      </c>
      <c r="M1402" s="185">
        <f>IF(J1402=0,0,(K1402)/J1402)</f>
        <v>135</v>
      </c>
      <c r="N1402" s="256">
        <f>IF(J1402=0,0,(K1402-L1402)/J1402)</f>
        <v>131.125</v>
      </c>
      <c r="O1402" s="183">
        <v>0</v>
      </c>
      <c r="P1402" s="167">
        <f t="shared" si="1384"/>
        <v>30</v>
      </c>
      <c r="Q1402" s="167">
        <f t="shared" si="1384"/>
        <v>1</v>
      </c>
      <c r="R1402" s="167">
        <f t="shared" si="1384"/>
        <v>63974</v>
      </c>
      <c r="S1402" s="142"/>
    </row>
    <row r="1403" spans="1:20">
      <c r="A1403" s="280">
        <f t="shared" si="1379"/>
        <v>43059</v>
      </c>
      <c r="B1403" s="167">
        <f t="shared" si="1380"/>
        <v>12</v>
      </c>
      <c r="C1403" s="142" t="s">
        <v>36</v>
      </c>
      <c r="D1403" s="142" t="s">
        <v>816</v>
      </c>
      <c r="E1403" s="142" t="s">
        <v>817</v>
      </c>
      <c r="F1403" s="170">
        <v>98</v>
      </c>
      <c r="G1403" s="142" t="s">
        <v>670</v>
      </c>
      <c r="H1403" s="167">
        <f t="shared" si="1381"/>
        <v>50</v>
      </c>
      <c r="I1403" s="141">
        <v>49</v>
      </c>
      <c r="J1403" s="183">
        <v>16</v>
      </c>
      <c r="K1403" s="183">
        <v>2136</v>
      </c>
      <c r="L1403" s="184">
        <v>69</v>
      </c>
      <c r="M1403" s="185">
        <f t="shared" ref="M1403:M1405" si="1387">IF(J1403=0,0,(K1403)/J1403)</f>
        <v>133.5</v>
      </c>
      <c r="N1403" s="256">
        <f t="shared" ref="N1403:N1405" si="1388">IF(J1403=0,0,(K1403-L1403)/J1403)</f>
        <v>129.1875</v>
      </c>
      <c r="O1403" s="183">
        <v>173</v>
      </c>
      <c r="P1403" s="167">
        <f t="shared" si="1384"/>
        <v>30</v>
      </c>
      <c r="Q1403" s="167">
        <f t="shared" si="1384"/>
        <v>1</v>
      </c>
      <c r="R1403" s="167">
        <f t="shared" si="1384"/>
        <v>63974</v>
      </c>
      <c r="S1403" s="142"/>
    </row>
    <row r="1404" spans="1:20">
      <c r="A1404" s="280">
        <f t="shared" si="1379"/>
        <v>43059</v>
      </c>
      <c r="B1404" s="167">
        <f t="shared" si="1380"/>
        <v>13</v>
      </c>
      <c r="C1404" s="142" t="s">
        <v>921</v>
      </c>
      <c r="D1404" s="142" t="s">
        <v>925</v>
      </c>
      <c r="E1404" s="142" t="s">
        <v>545</v>
      </c>
      <c r="F1404" s="168">
        <v>95</v>
      </c>
      <c r="G1404" s="142" t="s">
        <v>343</v>
      </c>
      <c r="H1404" s="167">
        <f t="shared" si="1381"/>
        <v>50</v>
      </c>
      <c r="I1404" s="141">
        <v>25</v>
      </c>
      <c r="J1404" s="183">
        <v>16</v>
      </c>
      <c r="K1404" s="183">
        <v>2104</v>
      </c>
      <c r="L1404" s="184">
        <v>18</v>
      </c>
      <c r="M1404" s="185">
        <f t="shared" si="1387"/>
        <v>131.5</v>
      </c>
      <c r="N1404" s="256">
        <f t="shared" si="1388"/>
        <v>130.375</v>
      </c>
      <c r="O1404" s="183">
        <v>29</v>
      </c>
      <c r="P1404" s="167">
        <f t="shared" si="1384"/>
        <v>30</v>
      </c>
      <c r="Q1404" s="167">
        <f t="shared" si="1384"/>
        <v>1</v>
      </c>
      <c r="R1404" s="167">
        <f t="shared" si="1384"/>
        <v>63974</v>
      </c>
      <c r="S1404" s="142"/>
    </row>
    <row r="1405" spans="1:20">
      <c r="A1405" s="280">
        <f t="shared" si="1379"/>
        <v>43059</v>
      </c>
      <c r="B1405" s="167">
        <f t="shared" si="1380"/>
        <v>14</v>
      </c>
      <c r="C1405" s="142" t="s">
        <v>970</v>
      </c>
      <c r="D1405" s="142" t="s">
        <v>971</v>
      </c>
      <c r="E1405" s="142"/>
      <c r="F1405" s="168">
        <v>94</v>
      </c>
      <c r="G1405" s="142" t="s">
        <v>670</v>
      </c>
      <c r="H1405" s="167">
        <f t="shared" si="1381"/>
        <v>50</v>
      </c>
      <c r="I1405" s="141">
        <v>2</v>
      </c>
      <c r="J1405" s="183">
        <v>16</v>
      </c>
      <c r="K1405" s="183">
        <v>2160</v>
      </c>
      <c r="L1405" s="184">
        <v>75</v>
      </c>
      <c r="M1405" s="185">
        <f t="shared" si="1387"/>
        <v>135</v>
      </c>
      <c r="N1405" s="256">
        <f t="shared" si="1388"/>
        <v>130.3125</v>
      </c>
      <c r="O1405" s="183">
        <v>836</v>
      </c>
      <c r="P1405" s="167">
        <f t="shared" si="1384"/>
        <v>30</v>
      </c>
      <c r="Q1405" s="167">
        <f t="shared" si="1384"/>
        <v>1</v>
      </c>
      <c r="R1405" s="167">
        <f t="shared" si="1384"/>
        <v>63974</v>
      </c>
      <c r="S1405" s="142"/>
    </row>
    <row r="1406" spans="1:20">
      <c r="A1406" s="280">
        <f t="shared" si="1379"/>
        <v>43059</v>
      </c>
      <c r="B1406" s="167">
        <f t="shared" si="1380"/>
        <v>15</v>
      </c>
      <c r="C1406" s="142" t="s">
        <v>629</v>
      </c>
      <c r="D1406" s="142" t="s">
        <v>629</v>
      </c>
      <c r="E1406" s="142"/>
      <c r="F1406" s="170">
        <v>93</v>
      </c>
      <c r="G1406" s="142" t="s">
        <v>670</v>
      </c>
      <c r="H1406" s="167">
        <f t="shared" si="1381"/>
        <v>50</v>
      </c>
      <c r="I1406" s="141">
        <v>13</v>
      </c>
      <c r="J1406" s="183">
        <v>16</v>
      </c>
      <c r="K1406" s="183">
        <v>2132</v>
      </c>
      <c r="L1406" s="184">
        <v>33</v>
      </c>
      <c r="M1406" s="185">
        <f>IF(J1406=0,0,(K1406)/J1406)</f>
        <v>133.25</v>
      </c>
      <c r="N1406" s="256">
        <f>IF(J1406=0,0,(K1406-L1406)/J1406)</f>
        <v>131.1875</v>
      </c>
      <c r="O1406" s="183">
        <v>106</v>
      </c>
      <c r="P1406" s="167">
        <f t="shared" si="1384"/>
        <v>30</v>
      </c>
      <c r="Q1406" s="167">
        <f t="shared" si="1384"/>
        <v>1</v>
      </c>
      <c r="R1406" s="167">
        <f t="shared" si="1384"/>
        <v>63974</v>
      </c>
      <c r="S1406" s="142"/>
    </row>
    <row r="1407" spans="1:20">
      <c r="A1407" s="280">
        <f t="shared" si="1379"/>
        <v>43059</v>
      </c>
      <c r="B1407" s="167">
        <f t="shared" si="1380"/>
        <v>16</v>
      </c>
      <c r="C1407" s="142" t="s">
        <v>381</v>
      </c>
      <c r="D1407" s="142" t="s">
        <v>928</v>
      </c>
      <c r="E1407" s="142" t="s">
        <v>545</v>
      </c>
      <c r="F1407" s="168">
        <v>91</v>
      </c>
      <c r="G1407" s="142" t="s">
        <v>670</v>
      </c>
      <c r="H1407" s="167">
        <f t="shared" si="1381"/>
        <v>50</v>
      </c>
      <c r="I1407" s="141">
        <v>34</v>
      </c>
      <c r="J1407" s="183">
        <v>16</v>
      </c>
      <c r="K1407" s="183">
        <v>2160</v>
      </c>
      <c r="L1407" s="184">
        <v>4</v>
      </c>
      <c r="M1407" s="185">
        <f t="shared" ref="M1407:M1419" si="1389">IF(J1407=0,0,(K1407)/J1407)</f>
        <v>135</v>
      </c>
      <c r="N1407" s="256">
        <f t="shared" ref="N1407:N1421" si="1390">IF(J1407=0,0,(K1407-L1407)/J1407)</f>
        <v>134.75</v>
      </c>
      <c r="O1407" s="183">
        <v>88</v>
      </c>
      <c r="P1407" s="167">
        <f t="shared" si="1384"/>
        <v>30</v>
      </c>
      <c r="Q1407" s="167">
        <f t="shared" si="1384"/>
        <v>1</v>
      </c>
      <c r="R1407" s="167">
        <f t="shared" si="1384"/>
        <v>63974</v>
      </c>
      <c r="S1407" s="142"/>
    </row>
    <row r="1408" spans="1:20">
      <c r="A1408" s="280">
        <f t="shared" si="1379"/>
        <v>43059</v>
      </c>
      <c r="B1408" s="167">
        <f t="shared" si="1380"/>
        <v>17</v>
      </c>
      <c r="C1408" s="142" t="s">
        <v>942</v>
      </c>
      <c r="D1408" s="142" t="s">
        <v>942</v>
      </c>
      <c r="E1408" s="142"/>
      <c r="F1408" s="168">
        <v>91</v>
      </c>
      <c r="G1408" s="142" t="s">
        <v>343</v>
      </c>
      <c r="H1408" s="167">
        <f t="shared" si="1381"/>
        <v>50</v>
      </c>
      <c r="I1408" s="141">
        <v>9</v>
      </c>
      <c r="J1408" s="183">
        <v>16</v>
      </c>
      <c r="K1408" s="183">
        <v>2126</v>
      </c>
      <c r="L1408" s="184">
        <v>35</v>
      </c>
      <c r="M1408" s="185">
        <f t="shared" si="1389"/>
        <v>132.875</v>
      </c>
      <c r="N1408" s="256">
        <f t="shared" si="1390"/>
        <v>130.6875</v>
      </c>
      <c r="O1408" s="183">
        <v>72</v>
      </c>
      <c r="P1408" s="167">
        <f t="shared" si="1384"/>
        <v>30</v>
      </c>
      <c r="Q1408" s="167">
        <f t="shared" si="1384"/>
        <v>1</v>
      </c>
      <c r="R1408" s="167">
        <f t="shared" si="1384"/>
        <v>63974</v>
      </c>
      <c r="S1408" s="142"/>
    </row>
    <row r="1409" spans="1:20">
      <c r="A1409" s="280">
        <f t="shared" si="1379"/>
        <v>43059</v>
      </c>
      <c r="B1409" s="167">
        <f t="shared" si="1380"/>
        <v>18</v>
      </c>
      <c r="C1409" s="142" t="s">
        <v>924</v>
      </c>
      <c r="D1409" s="142" t="s">
        <v>924</v>
      </c>
      <c r="E1409" s="142" t="s">
        <v>545</v>
      </c>
      <c r="F1409" s="168">
        <v>89</v>
      </c>
      <c r="G1409" s="142" t="s">
        <v>670</v>
      </c>
      <c r="H1409" s="167">
        <f t="shared" si="1381"/>
        <v>50</v>
      </c>
      <c r="I1409" s="141">
        <v>13</v>
      </c>
      <c r="J1409" s="183">
        <v>16</v>
      </c>
      <c r="K1409" s="183">
        <v>2160</v>
      </c>
      <c r="L1409" s="184">
        <v>0</v>
      </c>
      <c r="M1409" s="185">
        <f t="shared" si="1389"/>
        <v>135</v>
      </c>
      <c r="N1409" s="256">
        <f t="shared" si="1390"/>
        <v>135</v>
      </c>
      <c r="O1409" s="183">
        <v>310</v>
      </c>
      <c r="P1409" s="167">
        <f t="shared" si="1384"/>
        <v>30</v>
      </c>
      <c r="Q1409" s="167">
        <f t="shared" si="1384"/>
        <v>1</v>
      </c>
      <c r="R1409" s="167">
        <f t="shared" si="1384"/>
        <v>63974</v>
      </c>
      <c r="S1409" s="142"/>
    </row>
    <row r="1410" spans="1:20">
      <c r="A1410" s="280">
        <f t="shared" si="1379"/>
        <v>43059</v>
      </c>
      <c r="B1410" s="167">
        <f t="shared" si="1380"/>
        <v>19</v>
      </c>
      <c r="C1410" s="404" t="s">
        <v>579</v>
      </c>
      <c r="D1410" s="146" t="s">
        <v>397</v>
      </c>
      <c r="E1410" s="146" t="s">
        <v>810</v>
      </c>
      <c r="F1410" s="262">
        <v>88</v>
      </c>
      <c r="G1410" s="142" t="s">
        <v>670</v>
      </c>
      <c r="H1410" s="167">
        <f t="shared" si="1381"/>
        <v>50</v>
      </c>
      <c r="I1410" s="265">
        <v>32</v>
      </c>
      <c r="J1410" s="183">
        <v>16</v>
      </c>
      <c r="K1410" s="183">
        <v>2160</v>
      </c>
      <c r="L1410" s="184">
        <v>7</v>
      </c>
      <c r="M1410" s="268">
        <f t="shared" si="1389"/>
        <v>135</v>
      </c>
      <c r="N1410" s="269">
        <f t="shared" si="1390"/>
        <v>134.5625</v>
      </c>
      <c r="O1410" s="183">
        <v>198</v>
      </c>
      <c r="P1410" s="167">
        <f t="shared" ref="P1410:R1421" si="1391">P1409</f>
        <v>30</v>
      </c>
      <c r="Q1410" s="167">
        <f t="shared" si="1391"/>
        <v>1</v>
      </c>
      <c r="R1410" s="167">
        <f t="shared" si="1391"/>
        <v>63974</v>
      </c>
      <c r="S1410" s="142"/>
    </row>
    <row r="1411" spans="1:20">
      <c r="A1411" s="280">
        <f t="shared" si="1379"/>
        <v>43059</v>
      </c>
      <c r="B1411" s="167">
        <f t="shared" si="1380"/>
        <v>20</v>
      </c>
      <c r="C1411" s="142" t="s">
        <v>577</v>
      </c>
      <c r="D1411" s="142" t="s">
        <v>577</v>
      </c>
      <c r="E1411" s="142" t="s">
        <v>545</v>
      </c>
      <c r="F1411" s="262">
        <v>85</v>
      </c>
      <c r="G1411" s="142" t="s">
        <v>670</v>
      </c>
      <c r="H1411" s="167">
        <f t="shared" si="1381"/>
        <v>50</v>
      </c>
      <c r="I1411" s="265">
        <v>22</v>
      </c>
      <c r="J1411" s="183">
        <v>16</v>
      </c>
      <c r="K1411" s="266">
        <v>2160</v>
      </c>
      <c r="L1411" s="184">
        <v>18</v>
      </c>
      <c r="M1411" s="268">
        <f t="shared" si="1389"/>
        <v>135</v>
      </c>
      <c r="N1411" s="269">
        <f t="shared" si="1390"/>
        <v>133.875</v>
      </c>
      <c r="O1411" s="183">
        <v>334</v>
      </c>
      <c r="P1411" s="167">
        <f t="shared" si="1391"/>
        <v>30</v>
      </c>
      <c r="Q1411" s="167">
        <f t="shared" si="1391"/>
        <v>1</v>
      </c>
      <c r="R1411" s="167">
        <f t="shared" si="1391"/>
        <v>63974</v>
      </c>
      <c r="S1411" s="142"/>
    </row>
    <row r="1412" spans="1:20">
      <c r="A1412" s="280">
        <f t="shared" si="1379"/>
        <v>43059</v>
      </c>
      <c r="B1412" s="167">
        <f t="shared" si="1380"/>
        <v>21</v>
      </c>
      <c r="C1412" s="142" t="s">
        <v>943</v>
      </c>
      <c r="D1412" s="142" t="s">
        <v>943</v>
      </c>
      <c r="E1412" s="142"/>
      <c r="F1412" s="168">
        <v>83</v>
      </c>
      <c r="G1412" s="142" t="s">
        <v>343</v>
      </c>
      <c r="H1412" s="167">
        <f t="shared" si="1381"/>
        <v>50</v>
      </c>
      <c r="I1412" s="141">
        <v>9</v>
      </c>
      <c r="J1412" s="183">
        <v>15</v>
      </c>
      <c r="K1412" s="183">
        <v>2004</v>
      </c>
      <c r="L1412" s="184">
        <v>6</v>
      </c>
      <c r="M1412" s="185">
        <f t="shared" si="1389"/>
        <v>133.6</v>
      </c>
      <c r="N1412" s="256">
        <f t="shared" si="1390"/>
        <v>133.19999999999999</v>
      </c>
      <c r="O1412" s="183">
        <v>171</v>
      </c>
      <c r="P1412" s="167">
        <f t="shared" si="1391"/>
        <v>30</v>
      </c>
      <c r="Q1412" s="167">
        <f t="shared" si="1391"/>
        <v>1</v>
      </c>
      <c r="R1412" s="167">
        <f t="shared" si="1391"/>
        <v>63974</v>
      </c>
      <c r="S1412" s="142"/>
    </row>
    <row r="1413" spans="1:20">
      <c r="A1413" s="280">
        <f t="shared" si="1379"/>
        <v>43059</v>
      </c>
      <c r="B1413" s="167">
        <f t="shared" si="1380"/>
        <v>22</v>
      </c>
      <c r="C1413" s="401" t="s">
        <v>977</v>
      </c>
      <c r="D1413" s="142"/>
      <c r="E1413" s="142" t="s">
        <v>545</v>
      </c>
      <c r="F1413" s="362">
        <v>80</v>
      </c>
      <c r="G1413" s="142" t="s">
        <v>343</v>
      </c>
      <c r="H1413" s="167">
        <f t="shared" si="1381"/>
        <v>50</v>
      </c>
      <c r="I1413" s="265">
        <v>11</v>
      </c>
      <c r="J1413" s="183">
        <v>16</v>
      </c>
      <c r="K1413" s="266">
        <v>2138</v>
      </c>
      <c r="L1413" s="184">
        <v>33</v>
      </c>
      <c r="M1413" s="268">
        <f t="shared" si="1389"/>
        <v>133.625</v>
      </c>
      <c r="N1413" s="269">
        <f t="shared" si="1390"/>
        <v>131.5625</v>
      </c>
      <c r="O1413" s="183">
        <v>147</v>
      </c>
      <c r="P1413" s="167">
        <f t="shared" si="1391"/>
        <v>30</v>
      </c>
      <c r="Q1413" s="167">
        <f t="shared" si="1391"/>
        <v>1</v>
      </c>
      <c r="R1413" s="167">
        <f t="shared" si="1391"/>
        <v>63974</v>
      </c>
      <c r="S1413" s="142"/>
    </row>
    <row r="1414" spans="1:20">
      <c r="A1414" s="280">
        <f t="shared" si="1379"/>
        <v>43059</v>
      </c>
      <c r="B1414" s="167">
        <f t="shared" si="1380"/>
        <v>23</v>
      </c>
      <c r="C1414" s="423" t="s">
        <v>956</v>
      </c>
      <c r="D1414" s="423"/>
      <c r="E1414" s="423"/>
      <c r="F1414" s="362">
        <v>79</v>
      </c>
      <c r="G1414" s="142" t="s">
        <v>343</v>
      </c>
      <c r="H1414" s="167">
        <f t="shared" si="1381"/>
        <v>50</v>
      </c>
      <c r="I1414" s="265">
        <v>5</v>
      </c>
      <c r="J1414" s="183">
        <v>16</v>
      </c>
      <c r="K1414" s="266">
        <v>2132</v>
      </c>
      <c r="L1414" s="184">
        <v>39</v>
      </c>
      <c r="M1414" s="268">
        <f t="shared" si="1389"/>
        <v>133.25</v>
      </c>
      <c r="N1414" s="269">
        <f t="shared" si="1390"/>
        <v>130.8125</v>
      </c>
      <c r="O1414" s="183">
        <v>101</v>
      </c>
      <c r="P1414" s="167">
        <f t="shared" si="1391"/>
        <v>30</v>
      </c>
      <c r="Q1414" s="167">
        <f t="shared" si="1391"/>
        <v>1</v>
      </c>
      <c r="R1414" s="167">
        <f t="shared" si="1391"/>
        <v>63974</v>
      </c>
      <c r="S1414" s="142"/>
    </row>
    <row r="1415" spans="1:20">
      <c r="A1415" s="280">
        <f t="shared" si="1379"/>
        <v>43059</v>
      </c>
      <c r="B1415" s="167">
        <f t="shared" si="1380"/>
        <v>24</v>
      </c>
      <c r="C1415" s="401" t="s">
        <v>963</v>
      </c>
      <c r="D1415" s="142"/>
      <c r="E1415" s="142"/>
      <c r="F1415" s="362">
        <v>75</v>
      </c>
      <c r="G1415" s="142" t="s">
        <v>670</v>
      </c>
      <c r="H1415" s="167">
        <f t="shared" si="1381"/>
        <v>50</v>
      </c>
      <c r="I1415" s="265">
        <v>5</v>
      </c>
      <c r="J1415" s="183">
        <v>16</v>
      </c>
      <c r="K1415" s="266">
        <v>2150</v>
      </c>
      <c r="L1415" s="184">
        <v>29</v>
      </c>
      <c r="M1415" s="268">
        <f t="shared" si="1389"/>
        <v>134.375</v>
      </c>
      <c r="N1415" s="269">
        <f t="shared" si="1390"/>
        <v>132.5625</v>
      </c>
      <c r="O1415" s="183">
        <v>250</v>
      </c>
      <c r="P1415" s="167">
        <f t="shared" si="1391"/>
        <v>30</v>
      </c>
      <c r="Q1415" s="167">
        <f t="shared" si="1391"/>
        <v>1</v>
      </c>
      <c r="R1415" s="167">
        <f t="shared" si="1391"/>
        <v>63974</v>
      </c>
      <c r="S1415" s="142"/>
    </row>
    <row r="1416" spans="1:20">
      <c r="A1416" s="280">
        <f t="shared" si="1379"/>
        <v>43059</v>
      </c>
      <c r="B1416" s="167">
        <f t="shared" si="1380"/>
        <v>25</v>
      </c>
      <c r="C1416" s="142" t="s">
        <v>614</v>
      </c>
      <c r="D1416" s="142" t="s">
        <v>929</v>
      </c>
      <c r="E1416" s="142" t="s">
        <v>545</v>
      </c>
      <c r="F1416" s="168">
        <v>71</v>
      </c>
      <c r="G1416" s="142" t="s">
        <v>670</v>
      </c>
      <c r="H1416" s="167">
        <f t="shared" si="1381"/>
        <v>50</v>
      </c>
      <c r="I1416" s="141">
        <v>46</v>
      </c>
      <c r="J1416" s="183">
        <v>16</v>
      </c>
      <c r="K1416" s="183">
        <v>2160</v>
      </c>
      <c r="L1416" s="184">
        <v>45</v>
      </c>
      <c r="M1416" s="185">
        <f t="shared" si="1389"/>
        <v>135</v>
      </c>
      <c r="N1416" s="256">
        <f t="shared" si="1390"/>
        <v>132.1875</v>
      </c>
      <c r="O1416" s="183">
        <v>149</v>
      </c>
      <c r="P1416" s="167">
        <f t="shared" si="1391"/>
        <v>30</v>
      </c>
      <c r="Q1416" s="167">
        <f t="shared" si="1391"/>
        <v>1</v>
      </c>
      <c r="R1416" s="167">
        <f t="shared" si="1391"/>
        <v>63974</v>
      </c>
      <c r="S1416" s="142"/>
    </row>
    <row r="1417" spans="1:20">
      <c r="A1417" s="280">
        <f t="shared" si="1379"/>
        <v>43059</v>
      </c>
      <c r="B1417" s="167">
        <f t="shared" si="1380"/>
        <v>26</v>
      </c>
      <c r="C1417" s="142" t="s">
        <v>631</v>
      </c>
      <c r="D1417" s="142" t="s">
        <v>645</v>
      </c>
      <c r="E1417" s="142"/>
      <c r="F1417" s="259">
        <v>71</v>
      </c>
      <c r="G1417" s="142" t="s">
        <v>670</v>
      </c>
      <c r="H1417" s="167">
        <f t="shared" si="1381"/>
        <v>50</v>
      </c>
      <c r="I1417" s="141">
        <v>7</v>
      </c>
      <c r="J1417" s="183">
        <v>16</v>
      </c>
      <c r="K1417" s="183">
        <v>2160</v>
      </c>
      <c r="L1417" s="184">
        <v>44</v>
      </c>
      <c r="M1417" s="185">
        <f t="shared" si="1389"/>
        <v>135</v>
      </c>
      <c r="N1417" s="256">
        <f t="shared" si="1390"/>
        <v>132.25</v>
      </c>
      <c r="O1417" s="183">
        <v>329</v>
      </c>
      <c r="P1417" s="167">
        <f t="shared" si="1391"/>
        <v>30</v>
      </c>
      <c r="Q1417" s="167">
        <f t="shared" si="1391"/>
        <v>1</v>
      </c>
      <c r="R1417" s="167">
        <f t="shared" si="1391"/>
        <v>63974</v>
      </c>
      <c r="S1417" s="142"/>
    </row>
    <row r="1418" spans="1:20">
      <c r="A1418" s="280">
        <f t="shared" si="1379"/>
        <v>43059</v>
      </c>
      <c r="B1418" s="167">
        <f t="shared" si="1380"/>
        <v>27</v>
      </c>
      <c r="C1418" s="404" t="s">
        <v>576</v>
      </c>
      <c r="D1418" s="146" t="s">
        <v>826</v>
      </c>
      <c r="E1418" s="146" t="s">
        <v>810</v>
      </c>
      <c r="F1418" s="262">
        <v>67</v>
      </c>
      <c r="G1418" s="299" t="s">
        <v>536</v>
      </c>
      <c r="H1418" s="167">
        <f t="shared" si="1381"/>
        <v>50</v>
      </c>
      <c r="I1418" s="265">
        <v>47</v>
      </c>
      <c r="J1418" s="183">
        <v>16</v>
      </c>
      <c r="K1418" s="266">
        <v>2151</v>
      </c>
      <c r="L1418" s="184">
        <v>56</v>
      </c>
      <c r="M1418" s="268">
        <f t="shared" si="1389"/>
        <v>134.4375</v>
      </c>
      <c r="N1418" s="269">
        <f t="shared" si="1390"/>
        <v>130.9375</v>
      </c>
      <c r="O1418" s="266">
        <v>170</v>
      </c>
      <c r="P1418" s="167">
        <f t="shared" si="1391"/>
        <v>30</v>
      </c>
      <c r="Q1418" s="167">
        <f t="shared" si="1391"/>
        <v>1</v>
      </c>
      <c r="R1418" s="167">
        <f t="shared" si="1391"/>
        <v>63974</v>
      </c>
      <c r="S1418" s="298"/>
    </row>
    <row r="1419" spans="1:20">
      <c r="A1419" s="280">
        <f t="shared" si="1379"/>
        <v>43059</v>
      </c>
      <c r="B1419" s="167">
        <f t="shared" si="1380"/>
        <v>28</v>
      </c>
      <c r="C1419" s="146" t="s">
        <v>647</v>
      </c>
      <c r="D1419" s="146" t="s">
        <v>646</v>
      </c>
      <c r="E1419" s="146" t="s">
        <v>959</v>
      </c>
      <c r="F1419" s="259">
        <v>64</v>
      </c>
      <c r="G1419" s="142" t="s">
        <v>670</v>
      </c>
      <c r="H1419" s="167">
        <f t="shared" si="1381"/>
        <v>50</v>
      </c>
      <c r="I1419" s="141">
        <v>9</v>
      </c>
      <c r="J1419" s="183">
        <v>16</v>
      </c>
      <c r="K1419" s="183">
        <v>2160</v>
      </c>
      <c r="L1419" s="184">
        <v>40</v>
      </c>
      <c r="M1419" s="185">
        <f t="shared" si="1389"/>
        <v>135</v>
      </c>
      <c r="N1419" s="256">
        <f t="shared" si="1390"/>
        <v>132.5</v>
      </c>
      <c r="O1419" s="183">
        <v>254</v>
      </c>
      <c r="P1419" s="167">
        <f t="shared" si="1391"/>
        <v>30</v>
      </c>
      <c r="Q1419" s="167">
        <f t="shared" si="1391"/>
        <v>1</v>
      </c>
      <c r="R1419" s="167">
        <f t="shared" si="1391"/>
        <v>63974</v>
      </c>
      <c r="S1419" s="401"/>
    </row>
    <row r="1420" spans="1:20">
      <c r="A1420" s="280">
        <f t="shared" si="1379"/>
        <v>43059</v>
      </c>
      <c r="B1420" s="167">
        <f t="shared" si="1380"/>
        <v>29</v>
      </c>
      <c r="C1420" s="142" t="s">
        <v>881</v>
      </c>
      <c r="D1420" s="142" t="s">
        <v>881</v>
      </c>
      <c r="E1420" s="142" t="s">
        <v>545</v>
      </c>
      <c r="F1420" s="262">
        <v>62</v>
      </c>
      <c r="G1420" s="401" t="s">
        <v>955</v>
      </c>
      <c r="H1420" s="167">
        <f t="shared" si="1381"/>
        <v>50</v>
      </c>
      <c r="I1420" s="141">
        <v>18</v>
      </c>
      <c r="J1420" s="183">
        <v>16</v>
      </c>
      <c r="K1420" s="183">
        <v>2149</v>
      </c>
      <c r="L1420" s="184">
        <v>50</v>
      </c>
      <c r="M1420" s="185">
        <f>IF(J1420=0,0,(K1420)/J1420)</f>
        <v>134.3125</v>
      </c>
      <c r="N1420" s="256">
        <f t="shared" si="1390"/>
        <v>131.1875</v>
      </c>
      <c r="O1420" s="183">
        <v>150</v>
      </c>
      <c r="P1420" s="167">
        <f t="shared" si="1391"/>
        <v>30</v>
      </c>
      <c r="Q1420" s="167">
        <f t="shared" si="1391"/>
        <v>1</v>
      </c>
      <c r="R1420" s="167">
        <f t="shared" si="1391"/>
        <v>63974</v>
      </c>
      <c r="S1420" s="142"/>
    </row>
    <row r="1421" spans="1:20">
      <c r="A1421" s="280">
        <f t="shared" si="1379"/>
        <v>43059</v>
      </c>
      <c r="B1421" s="167">
        <f t="shared" si="1380"/>
        <v>30</v>
      </c>
      <c r="C1421" s="142" t="s">
        <v>932</v>
      </c>
      <c r="D1421" s="142" t="s">
        <v>930</v>
      </c>
      <c r="E1421" s="142" t="s">
        <v>545</v>
      </c>
      <c r="F1421" s="362">
        <v>56</v>
      </c>
      <c r="G1421" s="299" t="s">
        <v>343</v>
      </c>
      <c r="H1421" s="167">
        <f t="shared" si="1381"/>
        <v>50</v>
      </c>
      <c r="I1421" s="265">
        <v>16</v>
      </c>
      <c r="J1421" s="183">
        <v>15</v>
      </c>
      <c r="K1421" s="266">
        <v>2015</v>
      </c>
      <c r="L1421" s="267">
        <v>3</v>
      </c>
      <c r="M1421" s="268">
        <f t="shared" ref="M1421:M1422" si="1392">IF(J1421=0,0,(K1421)/J1421)</f>
        <v>134.33333333333334</v>
      </c>
      <c r="N1421" s="269">
        <f t="shared" si="1390"/>
        <v>134.13333333333333</v>
      </c>
      <c r="O1421" s="266">
        <v>8</v>
      </c>
      <c r="P1421" s="167">
        <f t="shared" si="1391"/>
        <v>30</v>
      </c>
      <c r="Q1421" s="167">
        <f t="shared" si="1391"/>
        <v>1</v>
      </c>
      <c r="R1421" s="167">
        <f t="shared" si="1391"/>
        <v>63974</v>
      </c>
      <c r="S1421" s="142"/>
    </row>
    <row r="1422" spans="1:20">
      <c r="A1422" s="284">
        <f>A1421+7</f>
        <v>43066</v>
      </c>
      <c r="B1422" s="285">
        <v>1</v>
      </c>
      <c r="C1422" s="28" t="s">
        <v>969</v>
      </c>
      <c r="D1422" s="66" t="s">
        <v>965</v>
      </c>
      <c r="E1422" s="66"/>
      <c r="F1422" s="173">
        <v>162</v>
      </c>
      <c r="G1422" s="66" t="s">
        <v>670</v>
      </c>
      <c r="H1422" s="285">
        <f>H1421+1</f>
        <v>51</v>
      </c>
      <c r="I1422" s="65">
        <v>3</v>
      </c>
      <c r="J1422" s="192">
        <v>16</v>
      </c>
      <c r="K1422" s="192">
        <v>2160</v>
      </c>
      <c r="L1422" s="193">
        <v>23</v>
      </c>
      <c r="M1422" s="194">
        <f t="shared" si="1392"/>
        <v>135</v>
      </c>
      <c r="N1422" s="242">
        <f>IF(J1422=0,0,(K1422-L1422)/J1422)</f>
        <v>133.5625</v>
      </c>
      <c r="O1422" s="192">
        <v>1828</v>
      </c>
      <c r="P1422" s="285">
        <f>COUNTA(C1422:C1451)</f>
        <v>30</v>
      </c>
      <c r="Q1422" s="285">
        <v>2</v>
      </c>
      <c r="R1422" s="285">
        <f>SUM(K1422:K1451)</f>
        <v>62110</v>
      </c>
      <c r="S1422" s="410">
        <f>SUM(L1422:L1451)</f>
        <v>698</v>
      </c>
      <c r="T1422" s="232"/>
    </row>
    <row r="1423" spans="1:20">
      <c r="A1423" s="284">
        <f>A1422</f>
        <v>43066</v>
      </c>
      <c r="B1423" s="285">
        <f>B1422+1</f>
        <v>2</v>
      </c>
      <c r="C1423" s="66" t="s">
        <v>29</v>
      </c>
      <c r="D1423" s="66" t="s">
        <v>548</v>
      </c>
      <c r="E1423" s="66" t="s">
        <v>810</v>
      </c>
      <c r="F1423" s="173">
        <v>135</v>
      </c>
      <c r="G1423" s="66" t="s">
        <v>670</v>
      </c>
      <c r="H1423" s="285">
        <f>H1422</f>
        <v>51</v>
      </c>
      <c r="I1423" s="65">
        <v>50</v>
      </c>
      <c r="J1423" s="192">
        <v>16</v>
      </c>
      <c r="K1423" s="192">
        <v>2160</v>
      </c>
      <c r="L1423" s="193">
        <v>0</v>
      </c>
      <c r="M1423" s="194">
        <f>IF(J1423=0,0,(K1423)/J1423)</f>
        <v>135</v>
      </c>
      <c r="N1423" s="242">
        <f>IF(J1423=0,0,(K1423-L1423)/J1423)</f>
        <v>135</v>
      </c>
      <c r="O1423" s="192">
        <v>75</v>
      </c>
      <c r="P1423" s="285">
        <f>P1422</f>
        <v>30</v>
      </c>
      <c r="Q1423" s="285">
        <f>Q1422</f>
        <v>2</v>
      </c>
      <c r="R1423" s="285">
        <f>R1422</f>
        <v>62110</v>
      </c>
      <c r="S1423" s="66" t="s">
        <v>744</v>
      </c>
    </row>
    <row r="1424" spans="1:20">
      <c r="A1424" s="284">
        <f t="shared" ref="A1424:A1451" si="1393">A1423</f>
        <v>43066</v>
      </c>
      <c r="B1424" s="285">
        <f t="shared" ref="B1424:B1451" si="1394">B1423+1</f>
        <v>3</v>
      </c>
      <c r="C1424" s="125" t="s">
        <v>402</v>
      </c>
      <c r="D1424" s="125" t="s">
        <v>551</v>
      </c>
      <c r="E1424" s="66" t="s">
        <v>545</v>
      </c>
      <c r="F1424" s="173">
        <v>121</v>
      </c>
      <c r="G1424" s="109" t="s">
        <v>670</v>
      </c>
      <c r="H1424" s="285">
        <f t="shared" ref="H1424:H1451" si="1395">H1423</f>
        <v>51</v>
      </c>
      <c r="I1424" s="65">
        <v>40</v>
      </c>
      <c r="J1424" s="192">
        <v>16</v>
      </c>
      <c r="K1424" s="192">
        <v>2160</v>
      </c>
      <c r="L1424" s="193">
        <v>2</v>
      </c>
      <c r="M1424" s="194">
        <f t="shared" ref="M1424:M1427" si="1396">IF(J1424=0,0,(K1424)/J1424)</f>
        <v>135</v>
      </c>
      <c r="N1424" s="242">
        <f t="shared" ref="N1424:N1425" si="1397">IF(J1424=0,0,(K1424-L1424)/J1424)</f>
        <v>134.875</v>
      </c>
      <c r="O1424" s="192">
        <v>139</v>
      </c>
      <c r="P1424" s="285">
        <f t="shared" ref="P1424:R1424" si="1398">P1423</f>
        <v>30</v>
      </c>
      <c r="Q1424" s="285">
        <f t="shared" si="1398"/>
        <v>2</v>
      </c>
      <c r="R1424" s="285">
        <f t="shared" si="1398"/>
        <v>62110</v>
      </c>
      <c r="S1424" s="194">
        <f>AVERAGE(M1422:M1451)</f>
        <v>129.94851190476192</v>
      </c>
      <c r="T1424" s="232"/>
    </row>
    <row r="1425" spans="1:19">
      <c r="A1425" s="284">
        <f t="shared" si="1393"/>
        <v>43066</v>
      </c>
      <c r="B1425" s="285">
        <f t="shared" si="1394"/>
        <v>4</v>
      </c>
      <c r="C1425" s="125" t="s">
        <v>911</v>
      </c>
      <c r="D1425" s="97"/>
      <c r="E1425" s="97"/>
      <c r="F1425" s="173">
        <v>120</v>
      </c>
      <c r="G1425" s="109" t="s">
        <v>670</v>
      </c>
      <c r="H1425" s="285">
        <f t="shared" si="1395"/>
        <v>51</v>
      </c>
      <c r="I1425" s="65">
        <v>11</v>
      </c>
      <c r="J1425" s="192">
        <v>16</v>
      </c>
      <c r="K1425" s="192">
        <v>2160</v>
      </c>
      <c r="L1425" s="193">
        <v>9</v>
      </c>
      <c r="M1425" s="194">
        <f t="shared" si="1396"/>
        <v>135</v>
      </c>
      <c r="N1425" s="242">
        <f t="shared" si="1397"/>
        <v>134.4375</v>
      </c>
      <c r="O1425" s="192">
        <v>249</v>
      </c>
      <c r="P1425" s="285">
        <f t="shared" ref="P1425:R1425" si="1399">P1424</f>
        <v>30</v>
      </c>
      <c r="Q1425" s="285">
        <f t="shared" si="1399"/>
        <v>2</v>
      </c>
      <c r="R1425" s="285">
        <f t="shared" si="1399"/>
        <v>62110</v>
      </c>
      <c r="S1425" s="66" t="s">
        <v>760</v>
      </c>
    </row>
    <row r="1426" spans="1:19">
      <c r="A1426" s="284">
        <f t="shared" si="1393"/>
        <v>43066</v>
      </c>
      <c r="B1426" s="285">
        <f t="shared" si="1394"/>
        <v>5</v>
      </c>
      <c r="C1426" s="426" t="s">
        <v>972</v>
      </c>
      <c r="D1426" s="425"/>
      <c r="E1426" s="425"/>
      <c r="F1426" s="101">
        <v>114</v>
      </c>
      <c r="G1426" s="424" t="s">
        <v>973</v>
      </c>
      <c r="H1426" s="285">
        <f t="shared" si="1395"/>
        <v>51</v>
      </c>
      <c r="I1426" s="65">
        <v>1</v>
      </c>
      <c r="J1426" s="192">
        <v>16</v>
      </c>
      <c r="K1426" s="192">
        <v>2145</v>
      </c>
      <c r="L1426" s="193">
        <v>0</v>
      </c>
      <c r="M1426" s="194">
        <f t="shared" ref="M1426" si="1400">IF(J1426=0,0,(K1426)/J1426)</f>
        <v>134.0625</v>
      </c>
      <c r="N1426" s="242">
        <f t="shared" ref="N1426" si="1401">IF(J1426=0,0,(K1426-L1426)/J1426)</f>
        <v>134.0625</v>
      </c>
      <c r="O1426" s="192">
        <v>69</v>
      </c>
      <c r="P1426" s="285">
        <f t="shared" ref="P1426:R1426" si="1402">P1425</f>
        <v>30</v>
      </c>
      <c r="Q1426" s="285">
        <f t="shared" si="1402"/>
        <v>2</v>
      </c>
      <c r="R1426" s="285">
        <f t="shared" si="1402"/>
        <v>62110</v>
      </c>
      <c r="S1426" s="194">
        <f>AVERAGE(F1422:F1451)</f>
        <v>93.066666666666663</v>
      </c>
    </row>
    <row r="1427" spans="1:19">
      <c r="A1427" s="284">
        <f t="shared" si="1393"/>
        <v>43066</v>
      </c>
      <c r="B1427" s="285">
        <f t="shared" si="1394"/>
        <v>6</v>
      </c>
      <c r="C1427" s="125" t="s">
        <v>920</v>
      </c>
      <c r="D1427" s="66" t="s">
        <v>927</v>
      </c>
      <c r="E1427" s="66" t="s">
        <v>545</v>
      </c>
      <c r="F1427" s="101">
        <v>112</v>
      </c>
      <c r="G1427" s="66" t="s">
        <v>670</v>
      </c>
      <c r="H1427" s="285">
        <f t="shared" si="1395"/>
        <v>51</v>
      </c>
      <c r="I1427" s="65">
        <v>23</v>
      </c>
      <c r="J1427" s="192">
        <v>16</v>
      </c>
      <c r="K1427" s="192">
        <v>2155</v>
      </c>
      <c r="L1427" s="193">
        <v>16</v>
      </c>
      <c r="M1427" s="194">
        <f t="shared" si="1396"/>
        <v>134.6875</v>
      </c>
      <c r="N1427" s="242">
        <f>IF(J1427=0,0,(K1427-L1427)/J1427)</f>
        <v>133.6875</v>
      </c>
      <c r="O1427" s="192">
        <v>48</v>
      </c>
      <c r="P1427" s="285">
        <f t="shared" ref="P1427:R1427" si="1403">P1426</f>
        <v>30</v>
      </c>
      <c r="Q1427" s="285">
        <f t="shared" si="1403"/>
        <v>2</v>
      </c>
      <c r="R1427" s="285">
        <f t="shared" si="1403"/>
        <v>62110</v>
      </c>
      <c r="S1427" s="66" t="s">
        <v>791</v>
      </c>
    </row>
    <row r="1428" spans="1:19">
      <c r="A1428" s="284">
        <f t="shared" si="1393"/>
        <v>43066</v>
      </c>
      <c r="B1428" s="285">
        <f t="shared" si="1394"/>
        <v>7</v>
      </c>
      <c r="C1428" s="66" t="s">
        <v>612</v>
      </c>
      <c r="D1428" s="66" t="s">
        <v>612</v>
      </c>
      <c r="E1428" s="66"/>
      <c r="F1428" s="173">
        <v>107</v>
      </c>
      <c r="G1428" s="66" t="s">
        <v>670</v>
      </c>
      <c r="H1428" s="285">
        <f t="shared" si="1395"/>
        <v>51</v>
      </c>
      <c r="I1428" s="65">
        <v>16</v>
      </c>
      <c r="J1428" s="192">
        <v>16</v>
      </c>
      <c r="K1428" s="192">
        <v>2157</v>
      </c>
      <c r="L1428" s="193">
        <v>30</v>
      </c>
      <c r="M1428" s="194">
        <f>IF(J1428=0,0,(K1428)/J1428)</f>
        <v>134.8125</v>
      </c>
      <c r="N1428" s="242">
        <f>IF(J1428=0,0,(K1428-L1428)/J1428)</f>
        <v>132.9375</v>
      </c>
      <c r="O1428" s="192">
        <v>254</v>
      </c>
      <c r="P1428" s="285">
        <f t="shared" ref="P1428:R1428" si="1404">P1427</f>
        <v>30</v>
      </c>
      <c r="Q1428" s="285">
        <f t="shared" si="1404"/>
        <v>2</v>
      </c>
      <c r="R1428" s="285">
        <f t="shared" si="1404"/>
        <v>62110</v>
      </c>
      <c r="S1428" s="194">
        <f>S1424*P1422*16</f>
        <v>62375.285714285717</v>
      </c>
    </row>
    <row r="1429" spans="1:19">
      <c r="A1429" s="284">
        <f t="shared" si="1393"/>
        <v>43066</v>
      </c>
      <c r="B1429" s="285">
        <f t="shared" si="1394"/>
        <v>8</v>
      </c>
      <c r="C1429" s="66" t="s">
        <v>588</v>
      </c>
      <c r="D1429" s="66" t="s">
        <v>926</v>
      </c>
      <c r="E1429" s="66" t="s">
        <v>545</v>
      </c>
      <c r="F1429" s="101">
        <v>103</v>
      </c>
      <c r="G1429" s="66" t="s">
        <v>670</v>
      </c>
      <c r="H1429" s="285">
        <f t="shared" si="1395"/>
        <v>51</v>
      </c>
      <c r="I1429" s="65">
        <v>23</v>
      </c>
      <c r="J1429" s="192">
        <v>16</v>
      </c>
      <c r="K1429" s="192">
        <v>2160</v>
      </c>
      <c r="L1429" s="193">
        <v>17</v>
      </c>
      <c r="M1429" s="194">
        <f>IF(J1429=0,0,(K1429)/J1429)</f>
        <v>135</v>
      </c>
      <c r="N1429" s="242">
        <f>IF(J1429=0,0,(K1429-L1429)/J1429)</f>
        <v>133.9375</v>
      </c>
      <c r="O1429" s="192">
        <v>213</v>
      </c>
      <c r="P1429" s="285">
        <f t="shared" ref="P1429:R1429" si="1405">P1428</f>
        <v>30</v>
      </c>
      <c r="Q1429" s="285">
        <f t="shared" si="1405"/>
        <v>2</v>
      </c>
      <c r="R1429" s="285">
        <f t="shared" si="1405"/>
        <v>62110</v>
      </c>
      <c r="S1429" s="66" t="s">
        <v>771</v>
      </c>
    </row>
    <row r="1430" spans="1:19">
      <c r="A1430" s="284">
        <f t="shared" si="1393"/>
        <v>43066</v>
      </c>
      <c r="B1430" s="285">
        <f t="shared" si="1394"/>
        <v>9</v>
      </c>
      <c r="C1430" s="66" t="s">
        <v>613</v>
      </c>
      <c r="D1430" s="66" t="s">
        <v>589</v>
      </c>
      <c r="E1430" s="66" t="s">
        <v>817</v>
      </c>
      <c r="F1430" s="173">
        <v>100</v>
      </c>
      <c r="G1430" s="66" t="s">
        <v>670</v>
      </c>
      <c r="H1430" s="285">
        <f t="shared" si="1395"/>
        <v>51</v>
      </c>
      <c r="I1430" s="65">
        <v>23</v>
      </c>
      <c r="J1430" s="192">
        <v>16</v>
      </c>
      <c r="K1430" s="192">
        <v>2158</v>
      </c>
      <c r="L1430" s="193">
        <v>0</v>
      </c>
      <c r="M1430" s="194">
        <f t="shared" ref="M1430:M1431" si="1406">IF(J1430=0,0,(K1430)/J1430)</f>
        <v>134.875</v>
      </c>
      <c r="N1430" s="242">
        <f t="shared" ref="N1430:N1431" si="1407">IF(J1430=0,0,(K1430-L1430)/J1430)</f>
        <v>134.875</v>
      </c>
      <c r="O1430" s="192">
        <v>71</v>
      </c>
      <c r="P1430" s="285">
        <f t="shared" ref="P1430:R1430" si="1408">P1429</f>
        <v>30</v>
      </c>
      <c r="Q1430" s="285">
        <f t="shared" si="1408"/>
        <v>2</v>
      </c>
      <c r="R1430" s="285">
        <f t="shared" si="1408"/>
        <v>62110</v>
      </c>
      <c r="S1430" s="194">
        <f>AVERAGE(I1422:I1451)</f>
        <v>20.9</v>
      </c>
    </row>
    <row r="1431" spans="1:19">
      <c r="A1431" s="284">
        <f t="shared" si="1393"/>
        <v>43066</v>
      </c>
      <c r="B1431" s="285">
        <f t="shared" si="1394"/>
        <v>10</v>
      </c>
      <c r="C1431" s="66" t="s">
        <v>597</v>
      </c>
      <c r="D1431" s="66" t="s">
        <v>618</v>
      </c>
      <c r="E1431" s="66" t="s">
        <v>545</v>
      </c>
      <c r="F1431" s="277">
        <v>98</v>
      </c>
      <c r="G1431" s="66" t="s">
        <v>670</v>
      </c>
      <c r="H1431" s="285">
        <f t="shared" si="1395"/>
        <v>51</v>
      </c>
      <c r="I1431" s="65">
        <v>50</v>
      </c>
      <c r="J1431" s="192">
        <v>16</v>
      </c>
      <c r="K1431" s="192">
        <v>2160</v>
      </c>
      <c r="L1431" s="193">
        <v>33</v>
      </c>
      <c r="M1431" s="194">
        <f t="shared" si="1406"/>
        <v>135</v>
      </c>
      <c r="N1431" s="242">
        <f t="shared" si="1407"/>
        <v>132.9375</v>
      </c>
      <c r="O1431" s="192">
        <v>58</v>
      </c>
      <c r="P1431" s="285">
        <f t="shared" ref="P1431:R1431" si="1409">P1430</f>
        <v>30</v>
      </c>
      <c r="Q1431" s="285">
        <f t="shared" si="1409"/>
        <v>2</v>
      </c>
      <c r="R1431" s="285">
        <f t="shared" si="1409"/>
        <v>62110</v>
      </c>
      <c r="S1431" s="66"/>
    </row>
    <row r="1432" spans="1:19">
      <c r="A1432" s="284">
        <f t="shared" si="1393"/>
        <v>43066</v>
      </c>
      <c r="B1432" s="285">
        <f t="shared" si="1394"/>
        <v>11</v>
      </c>
      <c r="C1432" s="66" t="s">
        <v>36</v>
      </c>
      <c r="D1432" s="66" t="s">
        <v>816</v>
      </c>
      <c r="E1432" s="66" t="s">
        <v>817</v>
      </c>
      <c r="F1432" s="173">
        <v>98</v>
      </c>
      <c r="G1432" s="66" t="s">
        <v>670</v>
      </c>
      <c r="H1432" s="285">
        <f t="shared" si="1395"/>
        <v>51</v>
      </c>
      <c r="I1432" s="65">
        <v>50</v>
      </c>
      <c r="J1432" s="192">
        <v>16</v>
      </c>
      <c r="K1432" s="192">
        <v>2154</v>
      </c>
      <c r="L1432" s="193">
        <v>58</v>
      </c>
      <c r="M1432" s="194">
        <f t="shared" ref="M1432:M1434" si="1410">IF(J1432=0,0,(K1432)/J1432)</f>
        <v>134.625</v>
      </c>
      <c r="N1432" s="242">
        <f t="shared" ref="N1432:N1434" si="1411">IF(J1432=0,0,(K1432-L1432)/J1432)</f>
        <v>131</v>
      </c>
      <c r="O1432" s="192">
        <v>87</v>
      </c>
      <c r="P1432" s="285">
        <f t="shared" ref="P1432:R1432" si="1412">P1431</f>
        <v>30</v>
      </c>
      <c r="Q1432" s="285">
        <f t="shared" si="1412"/>
        <v>2</v>
      </c>
      <c r="R1432" s="285">
        <f t="shared" si="1412"/>
        <v>62110</v>
      </c>
      <c r="S1432" s="66"/>
    </row>
    <row r="1433" spans="1:19">
      <c r="A1433" s="284">
        <f t="shared" si="1393"/>
        <v>43066</v>
      </c>
      <c r="B1433" s="285">
        <f t="shared" si="1394"/>
        <v>12</v>
      </c>
      <c r="C1433" s="66" t="s">
        <v>921</v>
      </c>
      <c r="D1433" s="66" t="s">
        <v>925</v>
      </c>
      <c r="E1433" s="66" t="s">
        <v>545</v>
      </c>
      <c r="F1433" s="101">
        <v>96</v>
      </c>
      <c r="G1433" s="66" t="s">
        <v>670</v>
      </c>
      <c r="H1433" s="285">
        <f t="shared" si="1395"/>
        <v>51</v>
      </c>
      <c r="I1433" s="65">
        <v>26</v>
      </c>
      <c r="J1433" s="192">
        <v>16</v>
      </c>
      <c r="K1433" s="192">
        <v>2112</v>
      </c>
      <c r="L1433" s="193">
        <v>29</v>
      </c>
      <c r="M1433" s="194">
        <f t="shared" si="1410"/>
        <v>132</v>
      </c>
      <c r="N1433" s="242">
        <f t="shared" si="1411"/>
        <v>130.1875</v>
      </c>
      <c r="O1433" s="192">
        <v>32</v>
      </c>
      <c r="P1433" s="285">
        <f t="shared" ref="P1433:R1433" si="1413">P1432</f>
        <v>30</v>
      </c>
      <c r="Q1433" s="285">
        <f t="shared" si="1413"/>
        <v>2</v>
      </c>
      <c r="R1433" s="285">
        <f t="shared" si="1413"/>
        <v>62110</v>
      </c>
      <c r="S1433" s="66"/>
    </row>
    <row r="1434" spans="1:19">
      <c r="A1434" s="284">
        <f t="shared" si="1393"/>
        <v>43066</v>
      </c>
      <c r="B1434" s="285">
        <f t="shared" si="1394"/>
        <v>13</v>
      </c>
      <c r="C1434" s="66" t="s">
        <v>970</v>
      </c>
      <c r="D1434" s="66" t="s">
        <v>971</v>
      </c>
      <c r="E1434" s="66" t="s">
        <v>545</v>
      </c>
      <c r="F1434" s="101">
        <v>96</v>
      </c>
      <c r="G1434" s="66" t="s">
        <v>670</v>
      </c>
      <c r="H1434" s="285">
        <f t="shared" si="1395"/>
        <v>51</v>
      </c>
      <c r="I1434" s="65">
        <v>3</v>
      </c>
      <c r="J1434" s="192">
        <v>16</v>
      </c>
      <c r="K1434" s="192">
        <v>2156</v>
      </c>
      <c r="L1434" s="193">
        <v>66</v>
      </c>
      <c r="M1434" s="194">
        <f t="shared" si="1410"/>
        <v>134.75</v>
      </c>
      <c r="N1434" s="242">
        <f t="shared" si="1411"/>
        <v>130.625</v>
      </c>
      <c r="O1434" s="192">
        <v>795</v>
      </c>
      <c r="P1434" s="285">
        <f t="shared" ref="P1434:R1434" si="1414">P1433</f>
        <v>30</v>
      </c>
      <c r="Q1434" s="285">
        <f t="shared" si="1414"/>
        <v>2</v>
      </c>
      <c r="R1434" s="285">
        <f t="shared" si="1414"/>
        <v>62110</v>
      </c>
      <c r="S1434" s="66"/>
    </row>
    <row r="1435" spans="1:19">
      <c r="A1435" s="284">
        <f t="shared" si="1393"/>
        <v>43066</v>
      </c>
      <c r="B1435" s="285">
        <f t="shared" si="1394"/>
        <v>14</v>
      </c>
      <c r="C1435" s="66" t="s">
        <v>629</v>
      </c>
      <c r="D1435" s="66" t="s">
        <v>629</v>
      </c>
      <c r="E1435" s="111" t="s">
        <v>959</v>
      </c>
      <c r="F1435" s="173">
        <v>94</v>
      </c>
      <c r="G1435" s="66" t="s">
        <v>670</v>
      </c>
      <c r="H1435" s="285">
        <f t="shared" si="1395"/>
        <v>51</v>
      </c>
      <c r="I1435" s="65">
        <v>14</v>
      </c>
      <c r="J1435" s="192">
        <v>16</v>
      </c>
      <c r="K1435" s="192">
        <v>2147</v>
      </c>
      <c r="L1435" s="193">
        <v>25</v>
      </c>
      <c r="M1435" s="194">
        <f>IF(J1435=0,0,(K1435)/J1435)</f>
        <v>134.1875</v>
      </c>
      <c r="N1435" s="242">
        <f>IF(J1435=0,0,(K1435-L1435)/J1435)</f>
        <v>132.625</v>
      </c>
      <c r="O1435" s="192">
        <v>134</v>
      </c>
      <c r="P1435" s="285">
        <f t="shared" ref="P1435:R1435" si="1415">P1434</f>
        <v>30</v>
      </c>
      <c r="Q1435" s="285">
        <f t="shared" si="1415"/>
        <v>2</v>
      </c>
      <c r="R1435" s="285">
        <f t="shared" si="1415"/>
        <v>62110</v>
      </c>
      <c r="S1435" s="66"/>
    </row>
    <row r="1436" spans="1:19">
      <c r="A1436" s="284">
        <f t="shared" si="1393"/>
        <v>43066</v>
      </c>
      <c r="B1436" s="285">
        <f t="shared" si="1394"/>
        <v>15</v>
      </c>
      <c r="C1436" s="66" t="s">
        <v>381</v>
      </c>
      <c r="D1436" s="66" t="s">
        <v>928</v>
      </c>
      <c r="E1436" s="66" t="s">
        <v>545</v>
      </c>
      <c r="F1436" s="101">
        <v>92</v>
      </c>
      <c r="G1436" s="66" t="s">
        <v>670</v>
      </c>
      <c r="H1436" s="285">
        <f t="shared" si="1395"/>
        <v>51</v>
      </c>
      <c r="I1436" s="65">
        <v>35</v>
      </c>
      <c r="J1436" s="192">
        <v>16</v>
      </c>
      <c r="K1436" s="192">
        <v>2160</v>
      </c>
      <c r="L1436" s="193">
        <v>19</v>
      </c>
      <c r="M1436" s="194">
        <f t="shared" ref="M1436:M1449" si="1416">IF(J1436=0,0,(K1436)/J1436)</f>
        <v>135</v>
      </c>
      <c r="N1436" s="242">
        <f t="shared" ref="N1436:N1451" si="1417">IF(J1436=0,0,(K1436-L1436)/J1436)</f>
        <v>133.8125</v>
      </c>
      <c r="O1436" s="192">
        <v>160</v>
      </c>
      <c r="P1436" s="285">
        <f t="shared" ref="P1436:R1436" si="1418">P1435</f>
        <v>30</v>
      </c>
      <c r="Q1436" s="285">
        <f t="shared" si="1418"/>
        <v>2</v>
      </c>
      <c r="R1436" s="285">
        <f t="shared" si="1418"/>
        <v>62110</v>
      </c>
      <c r="S1436" s="66"/>
    </row>
    <row r="1437" spans="1:19">
      <c r="A1437" s="284">
        <f t="shared" si="1393"/>
        <v>43066</v>
      </c>
      <c r="B1437" s="285">
        <f t="shared" si="1394"/>
        <v>16</v>
      </c>
      <c r="C1437" s="66" t="s">
        <v>942</v>
      </c>
      <c r="D1437" s="66" t="s">
        <v>942</v>
      </c>
      <c r="E1437" s="66"/>
      <c r="F1437" s="101">
        <v>92</v>
      </c>
      <c r="G1437" s="66" t="s">
        <v>343</v>
      </c>
      <c r="H1437" s="285">
        <f t="shared" si="1395"/>
        <v>51</v>
      </c>
      <c r="I1437" s="65">
        <v>10</v>
      </c>
      <c r="J1437" s="192">
        <v>16</v>
      </c>
      <c r="K1437" s="192">
        <v>2130</v>
      </c>
      <c r="L1437" s="193">
        <v>64</v>
      </c>
      <c r="M1437" s="194">
        <f t="shared" si="1416"/>
        <v>133.125</v>
      </c>
      <c r="N1437" s="242">
        <f t="shared" si="1417"/>
        <v>129.125</v>
      </c>
      <c r="O1437" s="192">
        <v>93</v>
      </c>
      <c r="P1437" s="285">
        <f t="shared" ref="P1437:R1437" si="1419">P1436</f>
        <v>30</v>
      </c>
      <c r="Q1437" s="285">
        <f t="shared" si="1419"/>
        <v>2</v>
      </c>
      <c r="R1437" s="285">
        <f t="shared" si="1419"/>
        <v>62110</v>
      </c>
      <c r="S1437" s="66"/>
    </row>
    <row r="1438" spans="1:19">
      <c r="A1438" s="284">
        <f t="shared" si="1393"/>
        <v>43066</v>
      </c>
      <c r="B1438" s="285">
        <f t="shared" si="1394"/>
        <v>17</v>
      </c>
      <c r="C1438" s="66" t="s">
        <v>924</v>
      </c>
      <c r="D1438" s="66" t="s">
        <v>924</v>
      </c>
      <c r="E1438" s="66" t="s">
        <v>545</v>
      </c>
      <c r="F1438" s="101">
        <v>91</v>
      </c>
      <c r="G1438" s="66" t="s">
        <v>670</v>
      </c>
      <c r="H1438" s="285">
        <f t="shared" si="1395"/>
        <v>51</v>
      </c>
      <c r="I1438" s="65">
        <v>14</v>
      </c>
      <c r="J1438" s="192">
        <v>16</v>
      </c>
      <c r="K1438" s="192">
        <v>2156</v>
      </c>
      <c r="L1438" s="193">
        <v>0</v>
      </c>
      <c r="M1438" s="194">
        <f t="shared" si="1416"/>
        <v>134.75</v>
      </c>
      <c r="N1438" s="242">
        <f t="shared" si="1417"/>
        <v>134.75</v>
      </c>
      <c r="O1438" s="192">
        <v>99</v>
      </c>
      <c r="P1438" s="285">
        <f t="shared" ref="P1438:R1438" si="1420">P1437</f>
        <v>30</v>
      </c>
      <c r="Q1438" s="285">
        <f t="shared" si="1420"/>
        <v>2</v>
      </c>
      <c r="R1438" s="285">
        <f t="shared" si="1420"/>
        <v>62110</v>
      </c>
      <c r="S1438" s="66"/>
    </row>
    <row r="1439" spans="1:19">
      <c r="A1439" s="284">
        <f t="shared" si="1393"/>
        <v>43066</v>
      </c>
      <c r="B1439" s="285">
        <f t="shared" si="1394"/>
        <v>18</v>
      </c>
      <c r="C1439" s="407" t="s">
        <v>579</v>
      </c>
      <c r="D1439" s="111" t="s">
        <v>397</v>
      </c>
      <c r="E1439" s="111" t="s">
        <v>810</v>
      </c>
      <c r="F1439" s="278">
        <v>89</v>
      </c>
      <c r="G1439" s="66" t="s">
        <v>670</v>
      </c>
      <c r="H1439" s="285">
        <f t="shared" si="1395"/>
        <v>51</v>
      </c>
      <c r="I1439" s="247">
        <v>33</v>
      </c>
      <c r="J1439" s="192">
        <v>16</v>
      </c>
      <c r="K1439" s="192">
        <v>2160</v>
      </c>
      <c r="L1439" s="193">
        <v>5</v>
      </c>
      <c r="M1439" s="250">
        <f t="shared" si="1416"/>
        <v>135</v>
      </c>
      <c r="N1439" s="251">
        <f t="shared" si="1417"/>
        <v>134.6875</v>
      </c>
      <c r="O1439" s="192">
        <v>279</v>
      </c>
      <c r="P1439" s="285">
        <f t="shared" ref="P1439:R1439" si="1421">P1438</f>
        <v>30</v>
      </c>
      <c r="Q1439" s="285">
        <f t="shared" si="1421"/>
        <v>2</v>
      </c>
      <c r="R1439" s="285">
        <f t="shared" si="1421"/>
        <v>62110</v>
      </c>
      <c r="S1439" s="66"/>
    </row>
    <row r="1440" spans="1:19">
      <c r="A1440" s="284">
        <f t="shared" si="1393"/>
        <v>43066</v>
      </c>
      <c r="B1440" s="285">
        <f t="shared" si="1394"/>
        <v>19</v>
      </c>
      <c r="C1440" s="66" t="s">
        <v>577</v>
      </c>
      <c r="D1440" s="66" t="s">
        <v>577</v>
      </c>
      <c r="E1440" s="66" t="s">
        <v>545</v>
      </c>
      <c r="F1440" s="278">
        <v>86</v>
      </c>
      <c r="G1440" s="66" t="s">
        <v>670</v>
      </c>
      <c r="H1440" s="285">
        <f t="shared" si="1395"/>
        <v>51</v>
      </c>
      <c r="I1440" s="247">
        <v>23</v>
      </c>
      <c r="J1440" s="192">
        <v>16</v>
      </c>
      <c r="K1440" s="248">
        <v>2160</v>
      </c>
      <c r="L1440" s="193">
        <v>25</v>
      </c>
      <c r="M1440" s="250">
        <f t="shared" si="1416"/>
        <v>135</v>
      </c>
      <c r="N1440" s="251">
        <f t="shared" si="1417"/>
        <v>133.4375</v>
      </c>
      <c r="O1440" s="192">
        <v>426</v>
      </c>
      <c r="P1440" s="285">
        <f t="shared" ref="P1440:R1440" si="1422">P1439</f>
        <v>30</v>
      </c>
      <c r="Q1440" s="285">
        <f t="shared" si="1422"/>
        <v>2</v>
      </c>
      <c r="R1440" s="285">
        <f t="shared" si="1422"/>
        <v>62110</v>
      </c>
      <c r="S1440" s="66"/>
    </row>
    <row r="1441" spans="1:20">
      <c r="A1441" s="284">
        <f t="shared" si="1393"/>
        <v>43066</v>
      </c>
      <c r="B1441" s="285">
        <f t="shared" si="1394"/>
        <v>20</v>
      </c>
      <c r="C1441" s="66" t="s">
        <v>943</v>
      </c>
      <c r="D1441" s="66" t="s">
        <v>943</v>
      </c>
      <c r="E1441" s="66"/>
      <c r="F1441" s="101">
        <v>83</v>
      </c>
      <c r="G1441" s="66" t="s">
        <v>343</v>
      </c>
      <c r="H1441" s="285">
        <f t="shared" si="1395"/>
        <v>51</v>
      </c>
      <c r="I1441" s="65">
        <v>10</v>
      </c>
      <c r="J1441" s="192">
        <v>16</v>
      </c>
      <c r="K1441" s="192">
        <v>2149</v>
      </c>
      <c r="L1441" s="193">
        <v>11</v>
      </c>
      <c r="M1441" s="194">
        <f t="shared" si="1416"/>
        <v>134.3125</v>
      </c>
      <c r="N1441" s="242">
        <f t="shared" si="1417"/>
        <v>133.625</v>
      </c>
      <c r="O1441" s="192">
        <v>64</v>
      </c>
      <c r="P1441" s="285">
        <f t="shared" ref="P1441:R1441" si="1423">P1440</f>
        <v>30</v>
      </c>
      <c r="Q1441" s="285">
        <f t="shared" si="1423"/>
        <v>2</v>
      </c>
      <c r="R1441" s="285">
        <f t="shared" si="1423"/>
        <v>62110</v>
      </c>
      <c r="S1441" s="66"/>
    </row>
    <row r="1442" spans="1:20">
      <c r="A1442" s="284">
        <f t="shared" si="1393"/>
        <v>43066</v>
      </c>
      <c r="B1442" s="285">
        <f t="shared" si="1394"/>
        <v>21</v>
      </c>
      <c r="C1442" s="28" t="s">
        <v>976</v>
      </c>
      <c r="D1442" s="66"/>
      <c r="E1442" s="66" t="s">
        <v>545</v>
      </c>
      <c r="F1442" s="300">
        <v>81</v>
      </c>
      <c r="G1442" s="66" t="s">
        <v>343</v>
      </c>
      <c r="H1442" s="285">
        <f t="shared" si="1395"/>
        <v>51</v>
      </c>
      <c r="I1442" s="247">
        <v>12</v>
      </c>
      <c r="J1442" s="192">
        <v>16</v>
      </c>
      <c r="K1442" s="248">
        <v>2133</v>
      </c>
      <c r="L1442" s="193">
        <v>12</v>
      </c>
      <c r="M1442" s="250">
        <f t="shared" si="1416"/>
        <v>133.3125</v>
      </c>
      <c r="N1442" s="251">
        <f t="shared" si="1417"/>
        <v>132.5625</v>
      </c>
      <c r="O1442" s="192">
        <v>74</v>
      </c>
      <c r="P1442" s="285">
        <f t="shared" ref="P1442:R1442" si="1424">P1441</f>
        <v>30</v>
      </c>
      <c r="Q1442" s="285">
        <f t="shared" si="1424"/>
        <v>2</v>
      </c>
      <c r="R1442" s="285">
        <f t="shared" si="1424"/>
        <v>62110</v>
      </c>
      <c r="S1442" s="66"/>
    </row>
    <row r="1443" spans="1:20">
      <c r="A1443" s="284">
        <f t="shared" si="1393"/>
        <v>43066</v>
      </c>
      <c r="B1443" s="285">
        <f t="shared" si="1394"/>
        <v>22</v>
      </c>
      <c r="C1443" s="411" t="s">
        <v>974</v>
      </c>
      <c r="D1443" s="411"/>
      <c r="E1443" s="411"/>
      <c r="F1443" s="300">
        <v>76</v>
      </c>
      <c r="G1443" s="28" t="s">
        <v>973</v>
      </c>
      <c r="H1443" s="285">
        <f t="shared" si="1395"/>
        <v>51</v>
      </c>
      <c r="I1443" s="247">
        <v>1</v>
      </c>
      <c r="J1443" s="192">
        <v>14</v>
      </c>
      <c r="K1443" s="248">
        <v>1857</v>
      </c>
      <c r="L1443" s="193">
        <v>0</v>
      </c>
      <c r="M1443" s="250">
        <f t="shared" si="1416"/>
        <v>132.64285714285714</v>
      </c>
      <c r="N1443" s="251">
        <f t="shared" si="1417"/>
        <v>132.64285714285714</v>
      </c>
      <c r="O1443" s="192">
        <v>140</v>
      </c>
      <c r="P1443" s="285">
        <f t="shared" ref="P1443:R1443" si="1425">P1442</f>
        <v>30</v>
      </c>
      <c r="Q1443" s="285">
        <f t="shared" si="1425"/>
        <v>2</v>
      </c>
      <c r="R1443" s="285">
        <f t="shared" si="1425"/>
        <v>62110</v>
      </c>
      <c r="S1443" s="28" t="s">
        <v>980</v>
      </c>
    </row>
    <row r="1444" spans="1:20">
      <c r="A1444" s="284">
        <f t="shared" si="1393"/>
        <v>43066</v>
      </c>
      <c r="B1444" s="285">
        <f t="shared" si="1394"/>
        <v>23</v>
      </c>
      <c r="C1444" s="28" t="s">
        <v>963</v>
      </c>
      <c r="D1444" s="66"/>
      <c r="E1444" s="66"/>
      <c r="F1444" s="300">
        <v>76</v>
      </c>
      <c r="G1444" s="66" t="s">
        <v>670</v>
      </c>
      <c r="H1444" s="285">
        <f t="shared" si="1395"/>
        <v>51</v>
      </c>
      <c r="I1444" s="247">
        <v>6</v>
      </c>
      <c r="J1444" s="192">
        <v>16</v>
      </c>
      <c r="K1444" s="248">
        <v>2142</v>
      </c>
      <c r="L1444" s="193">
        <v>18</v>
      </c>
      <c r="M1444" s="250">
        <f t="shared" si="1416"/>
        <v>133.875</v>
      </c>
      <c r="N1444" s="251">
        <f t="shared" si="1417"/>
        <v>132.75</v>
      </c>
      <c r="O1444" s="192">
        <v>306</v>
      </c>
      <c r="P1444" s="285">
        <f t="shared" ref="P1444:R1444" si="1426">P1443</f>
        <v>30</v>
      </c>
      <c r="Q1444" s="285">
        <f t="shared" si="1426"/>
        <v>2</v>
      </c>
      <c r="R1444" s="285">
        <f t="shared" si="1426"/>
        <v>62110</v>
      </c>
      <c r="S1444" s="66"/>
    </row>
    <row r="1445" spans="1:20">
      <c r="A1445" s="284">
        <f t="shared" si="1393"/>
        <v>43066</v>
      </c>
      <c r="B1445" s="285">
        <f t="shared" si="1394"/>
        <v>24</v>
      </c>
      <c r="C1445" s="411" t="s">
        <v>975</v>
      </c>
      <c r="D1445" s="411"/>
      <c r="E1445" s="411"/>
      <c r="F1445" s="278">
        <v>74</v>
      </c>
      <c r="G1445" s="28" t="s">
        <v>973</v>
      </c>
      <c r="H1445" s="285">
        <f t="shared" si="1395"/>
        <v>51</v>
      </c>
      <c r="I1445" s="247">
        <v>1</v>
      </c>
      <c r="J1445" s="192">
        <v>16</v>
      </c>
      <c r="K1445" s="248">
        <v>0</v>
      </c>
      <c r="L1445" s="193">
        <v>0</v>
      </c>
      <c r="M1445" s="250">
        <f t="shared" ref="M1445" si="1427">IF(J1445=0,0,(K1445)/J1445)</f>
        <v>0</v>
      </c>
      <c r="N1445" s="251">
        <f t="shared" ref="N1445" si="1428">IF(J1445=0,0,(K1445-L1445)/J1445)</f>
        <v>0</v>
      </c>
      <c r="O1445" s="192">
        <v>0</v>
      </c>
      <c r="P1445" s="285">
        <f t="shared" ref="P1445:R1445" si="1429">P1444</f>
        <v>30</v>
      </c>
      <c r="Q1445" s="285">
        <f t="shared" si="1429"/>
        <v>2</v>
      </c>
      <c r="R1445" s="285">
        <f t="shared" si="1429"/>
        <v>62110</v>
      </c>
      <c r="S1445" s="28" t="s">
        <v>981</v>
      </c>
    </row>
    <row r="1446" spans="1:20">
      <c r="A1446" s="284">
        <f t="shared" si="1393"/>
        <v>43066</v>
      </c>
      <c r="B1446" s="285">
        <f t="shared" si="1394"/>
        <v>25</v>
      </c>
      <c r="C1446" s="66" t="s">
        <v>614</v>
      </c>
      <c r="D1446" s="66" t="s">
        <v>929</v>
      </c>
      <c r="E1446" s="66" t="s">
        <v>545</v>
      </c>
      <c r="F1446" s="101">
        <v>72</v>
      </c>
      <c r="G1446" s="66" t="s">
        <v>670</v>
      </c>
      <c r="H1446" s="285">
        <f t="shared" si="1395"/>
        <v>51</v>
      </c>
      <c r="I1446" s="65">
        <v>47</v>
      </c>
      <c r="J1446" s="192">
        <v>16</v>
      </c>
      <c r="K1446" s="192">
        <v>2160</v>
      </c>
      <c r="L1446" s="193">
        <v>48</v>
      </c>
      <c r="M1446" s="194">
        <f t="shared" si="1416"/>
        <v>135</v>
      </c>
      <c r="N1446" s="242">
        <f t="shared" si="1417"/>
        <v>132</v>
      </c>
      <c r="O1446" s="430">
        <v>156</v>
      </c>
      <c r="P1446" s="285">
        <f t="shared" ref="P1446:R1446" si="1430">P1445</f>
        <v>30</v>
      </c>
      <c r="Q1446" s="285">
        <f t="shared" si="1430"/>
        <v>2</v>
      </c>
      <c r="R1446" s="285">
        <f t="shared" si="1430"/>
        <v>62110</v>
      </c>
      <c r="S1446" s="66"/>
    </row>
    <row r="1447" spans="1:20">
      <c r="A1447" s="284">
        <f t="shared" si="1393"/>
        <v>43066</v>
      </c>
      <c r="B1447" s="285">
        <f t="shared" si="1394"/>
        <v>26</v>
      </c>
      <c r="C1447" s="411" t="s">
        <v>631</v>
      </c>
      <c r="D1447" s="411" t="s">
        <v>645</v>
      </c>
      <c r="E1447" s="411" t="s">
        <v>959</v>
      </c>
      <c r="F1447" s="277">
        <v>72</v>
      </c>
      <c r="G1447" s="66" t="s">
        <v>670</v>
      </c>
      <c r="H1447" s="285">
        <f t="shared" si="1395"/>
        <v>51</v>
      </c>
      <c r="I1447" s="65">
        <v>8</v>
      </c>
      <c r="J1447" s="192">
        <v>16</v>
      </c>
      <c r="K1447" s="192">
        <v>2160</v>
      </c>
      <c r="L1447" s="193">
        <v>52</v>
      </c>
      <c r="M1447" s="194">
        <f t="shared" si="1416"/>
        <v>135</v>
      </c>
      <c r="N1447" s="242">
        <f t="shared" si="1417"/>
        <v>131.75</v>
      </c>
      <c r="O1447" s="192">
        <v>337</v>
      </c>
      <c r="P1447" s="285">
        <f t="shared" ref="P1447:R1447" si="1431">P1446</f>
        <v>30</v>
      </c>
      <c r="Q1447" s="285">
        <f t="shared" si="1431"/>
        <v>2</v>
      </c>
      <c r="R1447" s="285">
        <f t="shared" si="1431"/>
        <v>62110</v>
      </c>
      <c r="S1447" s="66"/>
    </row>
    <row r="1448" spans="1:20">
      <c r="A1448" s="284">
        <f t="shared" si="1393"/>
        <v>43066</v>
      </c>
      <c r="B1448" s="285">
        <f t="shared" si="1394"/>
        <v>27</v>
      </c>
      <c r="C1448" s="407" t="s">
        <v>576</v>
      </c>
      <c r="D1448" s="111" t="s">
        <v>826</v>
      </c>
      <c r="E1448" s="111" t="s">
        <v>810</v>
      </c>
      <c r="F1448" s="278">
        <v>68</v>
      </c>
      <c r="G1448" s="293" t="s">
        <v>536</v>
      </c>
      <c r="H1448" s="285">
        <f t="shared" si="1395"/>
        <v>51</v>
      </c>
      <c r="I1448" s="247">
        <v>48</v>
      </c>
      <c r="J1448" s="192">
        <v>16</v>
      </c>
      <c r="K1448" s="248">
        <v>2145</v>
      </c>
      <c r="L1448" s="193">
        <v>42</v>
      </c>
      <c r="M1448" s="250">
        <f t="shared" si="1416"/>
        <v>134.0625</v>
      </c>
      <c r="N1448" s="251">
        <f t="shared" si="1417"/>
        <v>131.4375</v>
      </c>
      <c r="O1448" s="248">
        <v>213</v>
      </c>
      <c r="P1448" s="285">
        <f t="shared" ref="P1448:R1448" si="1432">P1447</f>
        <v>30</v>
      </c>
      <c r="Q1448" s="285">
        <f t="shared" si="1432"/>
        <v>2</v>
      </c>
      <c r="R1448" s="285">
        <f t="shared" si="1432"/>
        <v>62110</v>
      </c>
      <c r="S1448" s="292"/>
    </row>
    <row r="1449" spans="1:20">
      <c r="A1449" s="284">
        <f t="shared" si="1393"/>
        <v>43066</v>
      </c>
      <c r="B1449" s="285">
        <f t="shared" si="1394"/>
        <v>28</v>
      </c>
      <c r="C1449" s="411" t="s">
        <v>647</v>
      </c>
      <c r="D1449" s="411" t="s">
        <v>646</v>
      </c>
      <c r="E1449" s="411" t="s">
        <v>959</v>
      </c>
      <c r="F1449" s="277">
        <v>65</v>
      </c>
      <c r="G1449" s="66" t="s">
        <v>670</v>
      </c>
      <c r="H1449" s="285">
        <f t="shared" si="1395"/>
        <v>51</v>
      </c>
      <c r="I1449" s="65">
        <v>10</v>
      </c>
      <c r="J1449" s="192">
        <v>16</v>
      </c>
      <c r="K1449" s="192">
        <v>2160</v>
      </c>
      <c r="L1449" s="193">
        <v>25</v>
      </c>
      <c r="M1449" s="194">
        <f t="shared" si="1416"/>
        <v>135</v>
      </c>
      <c r="N1449" s="242">
        <f t="shared" si="1417"/>
        <v>133.4375</v>
      </c>
      <c r="O1449" s="192">
        <v>246</v>
      </c>
      <c r="P1449" s="285">
        <f t="shared" ref="P1449:R1449" si="1433">P1448</f>
        <v>30</v>
      </c>
      <c r="Q1449" s="285">
        <f t="shared" si="1433"/>
        <v>2</v>
      </c>
      <c r="R1449" s="285">
        <f t="shared" si="1433"/>
        <v>62110</v>
      </c>
      <c r="S1449" s="28"/>
    </row>
    <row r="1450" spans="1:20">
      <c r="A1450" s="284">
        <f t="shared" si="1393"/>
        <v>43066</v>
      </c>
      <c r="B1450" s="285">
        <f t="shared" si="1394"/>
        <v>29</v>
      </c>
      <c r="C1450" s="411" t="s">
        <v>881</v>
      </c>
      <c r="D1450" s="411" t="s">
        <v>881</v>
      </c>
      <c r="E1450" s="411" t="s">
        <v>545</v>
      </c>
      <c r="F1450" s="278">
        <v>62</v>
      </c>
      <c r="G1450" s="28" t="s">
        <v>955</v>
      </c>
      <c r="H1450" s="285">
        <f t="shared" si="1395"/>
        <v>51</v>
      </c>
      <c r="I1450" s="65">
        <v>19</v>
      </c>
      <c r="J1450" s="192">
        <v>16</v>
      </c>
      <c r="K1450" s="192">
        <v>2147</v>
      </c>
      <c r="L1450" s="193">
        <v>49</v>
      </c>
      <c r="M1450" s="194">
        <f>IF(J1450=0,0,(K1450)/J1450)</f>
        <v>134.1875</v>
      </c>
      <c r="N1450" s="242">
        <f t="shared" si="1417"/>
        <v>131.125</v>
      </c>
      <c r="O1450" s="192">
        <v>96</v>
      </c>
      <c r="P1450" s="285">
        <f t="shared" ref="P1450:R1450" si="1434">P1449</f>
        <v>30</v>
      </c>
      <c r="Q1450" s="285">
        <f t="shared" si="1434"/>
        <v>2</v>
      </c>
      <c r="R1450" s="285">
        <f t="shared" si="1434"/>
        <v>62110</v>
      </c>
      <c r="S1450" s="28" t="s">
        <v>979</v>
      </c>
    </row>
    <row r="1451" spans="1:20">
      <c r="A1451" s="284">
        <f t="shared" si="1393"/>
        <v>43066</v>
      </c>
      <c r="B1451" s="285">
        <f t="shared" si="1394"/>
        <v>30</v>
      </c>
      <c r="C1451" s="66" t="s">
        <v>932</v>
      </c>
      <c r="D1451" s="66" t="s">
        <v>930</v>
      </c>
      <c r="E1451" s="66" t="s">
        <v>545</v>
      </c>
      <c r="F1451" s="300">
        <v>57</v>
      </c>
      <c r="G1451" s="293" t="s">
        <v>343</v>
      </c>
      <c r="H1451" s="285">
        <f t="shared" si="1395"/>
        <v>51</v>
      </c>
      <c r="I1451" s="247">
        <v>17</v>
      </c>
      <c r="J1451" s="192">
        <v>16</v>
      </c>
      <c r="K1451" s="248">
        <v>2147</v>
      </c>
      <c r="L1451" s="249">
        <v>20</v>
      </c>
      <c r="M1451" s="250">
        <f t="shared" ref="M1451:M1452" si="1435">IF(J1451=0,0,(K1451)/J1451)</f>
        <v>134.1875</v>
      </c>
      <c r="N1451" s="251">
        <f t="shared" si="1417"/>
        <v>132.9375</v>
      </c>
      <c r="O1451" s="248">
        <v>44</v>
      </c>
      <c r="P1451" s="285">
        <f t="shared" ref="P1451:R1451" si="1436">P1450</f>
        <v>30</v>
      </c>
      <c r="Q1451" s="285">
        <f t="shared" si="1436"/>
        <v>2</v>
      </c>
      <c r="R1451" s="285">
        <f t="shared" si="1436"/>
        <v>62110</v>
      </c>
      <c r="S1451" s="66"/>
    </row>
    <row r="1452" spans="1:20">
      <c r="A1452" s="280">
        <f>A1451+7</f>
        <v>43073</v>
      </c>
      <c r="B1452" s="167">
        <v>1</v>
      </c>
      <c r="C1452" s="401" t="s">
        <v>969</v>
      </c>
      <c r="D1452" s="142" t="s">
        <v>965</v>
      </c>
      <c r="E1452" s="142"/>
      <c r="F1452" s="170">
        <v>163</v>
      </c>
      <c r="G1452" s="142" t="s">
        <v>670</v>
      </c>
      <c r="H1452" s="167">
        <f>H1451+1</f>
        <v>52</v>
      </c>
      <c r="I1452" s="141">
        <v>4</v>
      </c>
      <c r="J1452" s="183">
        <v>16</v>
      </c>
      <c r="K1452" s="183">
        <v>2160</v>
      </c>
      <c r="L1452" s="184">
        <v>59</v>
      </c>
      <c r="M1452" s="185">
        <f t="shared" si="1435"/>
        <v>135</v>
      </c>
      <c r="N1452" s="256">
        <f>IF(J1452=0,0,(K1452-L1452)/J1452)</f>
        <v>131.3125</v>
      </c>
      <c r="O1452" s="183">
        <v>1623</v>
      </c>
      <c r="P1452" s="167">
        <f>COUNTA(C1452:C1480)</f>
        <v>29</v>
      </c>
      <c r="Q1452" s="167">
        <v>1</v>
      </c>
      <c r="R1452" s="167">
        <f>SUM(K1452:K1480)</f>
        <v>62069</v>
      </c>
      <c r="S1452" s="413">
        <f>SUM(L1452:L1480)</f>
        <v>1004</v>
      </c>
      <c r="T1452" s="232"/>
    </row>
    <row r="1453" spans="1:20">
      <c r="A1453" s="280">
        <f>A1452</f>
        <v>43073</v>
      </c>
      <c r="B1453" s="167">
        <f>B1452+1</f>
        <v>2</v>
      </c>
      <c r="C1453" s="423" t="s">
        <v>29</v>
      </c>
      <c r="D1453" s="423" t="s">
        <v>548</v>
      </c>
      <c r="E1453" s="423" t="s">
        <v>810</v>
      </c>
      <c r="F1453" s="170">
        <v>135</v>
      </c>
      <c r="G1453" s="142" t="s">
        <v>670</v>
      </c>
      <c r="H1453" s="167">
        <f>H1452</f>
        <v>52</v>
      </c>
      <c r="I1453" s="141">
        <v>51</v>
      </c>
      <c r="J1453" s="183">
        <v>16</v>
      </c>
      <c r="K1453" s="183">
        <v>2160</v>
      </c>
      <c r="L1453" s="184">
        <v>19</v>
      </c>
      <c r="M1453" s="185">
        <f>IF(J1453=0,0,(K1453)/J1453)</f>
        <v>135</v>
      </c>
      <c r="N1453" s="256">
        <f>IF(J1453=0,0,(K1453-L1453)/J1453)</f>
        <v>133.8125</v>
      </c>
      <c r="O1453" s="183">
        <v>0</v>
      </c>
      <c r="P1453" s="167">
        <f>P1452</f>
        <v>29</v>
      </c>
      <c r="Q1453" s="167">
        <f>Q1452</f>
        <v>1</v>
      </c>
      <c r="R1453" s="167">
        <f>R1452</f>
        <v>62069</v>
      </c>
      <c r="S1453" s="142" t="s">
        <v>744</v>
      </c>
    </row>
    <row r="1454" spans="1:20">
      <c r="A1454" s="280">
        <f t="shared" ref="A1454:A1480" si="1437">A1453</f>
        <v>43073</v>
      </c>
      <c r="B1454" s="167">
        <f t="shared" ref="B1454:B1480" si="1438">B1453+1</f>
        <v>3</v>
      </c>
      <c r="C1454" s="144" t="s">
        <v>911</v>
      </c>
      <c r="D1454" s="297"/>
      <c r="E1454" s="297"/>
      <c r="F1454" s="170">
        <v>121</v>
      </c>
      <c r="G1454" s="149" t="s">
        <v>670</v>
      </c>
      <c r="H1454" s="167">
        <f t="shared" ref="H1454:H1480" si="1439">H1453</f>
        <v>52</v>
      </c>
      <c r="I1454" s="141">
        <v>12</v>
      </c>
      <c r="J1454" s="183">
        <v>16</v>
      </c>
      <c r="K1454" s="183">
        <v>2160</v>
      </c>
      <c r="L1454" s="184">
        <v>21</v>
      </c>
      <c r="M1454" s="185">
        <f>IF(J1454=0,0,(K1454)/J1454)</f>
        <v>135</v>
      </c>
      <c r="N1454" s="256">
        <f>IF(J1454=0,0,(K1454-L1454)/J1454)</f>
        <v>133.6875</v>
      </c>
      <c r="O1454" s="183">
        <v>294</v>
      </c>
      <c r="P1454" s="167">
        <f t="shared" ref="P1454:P1480" si="1440">P1453</f>
        <v>29</v>
      </c>
      <c r="Q1454" s="167">
        <f t="shared" ref="Q1454:Q1480" si="1441">Q1453</f>
        <v>1</v>
      </c>
      <c r="R1454" s="167">
        <f t="shared" ref="R1454:R1480" si="1442">R1453</f>
        <v>62069</v>
      </c>
      <c r="S1454" s="185">
        <f>AVERAGE(M1452:M1480)</f>
        <v>134.34784482758621</v>
      </c>
      <c r="T1454" s="232"/>
    </row>
    <row r="1455" spans="1:20">
      <c r="A1455" s="280">
        <f t="shared" si="1437"/>
        <v>43073</v>
      </c>
      <c r="B1455" s="167">
        <f t="shared" si="1438"/>
        <v>4</v>
      </c>
      <c r="C1455" s="144" t="s">
        <v>402</v>
      </c>
      <c r="D1455" s="144" t="s">
        <v>551</v>
      </c>
      <c r="E1455" s="142" t="s">
        <v>545</v>
      </c>
      <c r="F1455" s="170">
        <v>121</v>
      </c>
      <c r="G1455" s="149" t="s">
        <v>670</v>
      </c>
      <c r="H1455" s="167">
        <f t="shared" si="1439"/>
        <v>52</v>
      </c>
      <c r="I1455" s="141">
        <v>41</v>
      </c>
      <c r="J1455" s="183">
        <v>16</v>
      </c>
      <c r="K1455" s="183">
        <v>2160</v>
      </c>
      <c r="L1455" s="184">
        <v>33</v>
      </c>
      <c r="M1455" s="185">
        <f t="shared" ref="M1455:M1457" si="1443">IF(J1455=0,0,(K1455)/J1455)</f>
        <v>135</v>
      </c>
      <c r="N1455" s="256">
        <f t="shared" ref="N1455:N1456" si="1444">IF(J1455=0,0,(K1455-L1455)/J1455)</f>
        <v>132.9375</v>
      </c>
      <c r="O1455" s="183">
        <v>160</v>
      </c>
      <c r="P1455" s="167">
        <f t="shared" si="1440"/>
        <v>29</v>
      </c>
      <c r="Q1455" s="167">
        <f t="shared" si="1441"/>
        <v>1</v>
      </c>
      <c r="R1455" s="167">
        <f t="shared" si="1442"/>
        <v>62069</v>
      </c>
      <c r="S1455" s="142" t="s">
        <v>760</v>
      </c>
    </row>
    <row r="1456" spans="1:20">
      <c r="A1456" s="280">
        <f t="shared" si="1437"/>
        <v>43073</v>
      </c>
      <c r="B1456" s="167">
        <f t="shared" si="1438"/>
        <v>5</v>
      </c>
      <c r="C1456" s="144" t="s">
        <v>983</v>
      </c>
      <c r="D1456" s="297"/>
      <c r="E1456" s="297"/>
      <c r="F1456" s="168">
        <v>115</v>
      </c>
      <c r="G1456" s="376" t="s">
        <v>949</v>
      </c>
      <c r="H1456" s="167">
        <f t="shared" si="1439"/>
        <v>52</v>
      </c>
      <c r="I1456" s="141">
        <v>2</v>
      </c>
      <c r="J1456" s="183">
        <v>16</v>
      </c>
      <c r="K1456" s="183">
        <v>2129</v>
      </c>
      <c r="L1456" s="184">
        <v>0</v>
      </c>
      <c r="M1456" s="185">
        <f t="shared" si="1443"/>
        <v>133.0625</v>
      </c>
      <c r="N1456" s="256">
        <f t="shared" si="1444"/>
        <v>133.0625</v>
      </c>
      <c r="O1456" s="183">
        <v>65</v>
      </c>
      <c r="P1456" s="167">
        <f t="shared" si="1440"/>
        <v>29</v>
      </c>
      <c r="Q1456" s="167">
        <f t="shared" si="1441"/>
        <v>1</v>
      </c>
      <c r="R1456" s="167">
        <f t="shared" si="1442"/>
        <v>62069</v>
      </c>
      <c r="S1456" s="185">
        <f>AVERAGE(F1452:F1480)</f>
        <v>97.068965517241381</v>
      </c>
    </row>
    <row r="1457" spans="1:19">
      <c r="A1457" s="280">
        <f t="shared" si="1437"/>
        <v>43073</v>
      </c>
      <c r="B1457" s="167">
        <f t="shared" si="1438"/>
        <v>6</v>
      </c>
      <c r="C1457" s="144" t="s">
        <v>920</v>
      </c>
      <c r="D1457" s="142" t="s">
        <v>927</v>
      </c>
      <c r="E1457" s="142" t="s">
        <v>545</v>
      </c>
      <c r="F1457" s="168">
        <v>112</v>
      </c>
      <c r="G1457" s="142" t="s">
        <v>670</v>
      </c>
      <c r="H1457" s="167">
        <f t="shared" si="1439"/>
        <v>52</v>
      </c>
      <c r="I1457" s="141">
        <v>24</v>
      </c>
      <c r="J1457" s="183">
        <v>16</v>
      </c>
      <c r="K1457" s="183">
        <v>2160</v>
      </c>
      <c r="L1457" s="184">
        <v>26</v>
      </c>
      <c r="M1457" s="185">
        <f t="shared" si="1443"/>
        <v>135</v>
      </c>
      <c r="N1457" s="256">
        <f>IF(J1457=0,0,(K1457-L1457)/J1457)</f>
        <v>133.375</v>
      </c>
      <c r="O1457" s="183">
        <v>41</v>
      </c>
      <c r="P1457" s="167">
        <f t="shared" si="1440"/>
        <v>29</v>
      </c>
      <c r="Q1457" s="167">
        <f t="shared" si="1441"/>
        <v>1</v>
      </c>
      <c r="R1457" s="167">
        <f t="shared" si="1442"/>
        <v>62069</v>
      </c>
      <c r="S1457" s="142" t="s">
        <v>791</v>
      </c>
    </row>
    <row r="1458" spans="1:19">
      <c r="A1458" s="280">
        <f t="shared" si="1437"/>
        <v>43073</v>
      </c>
      <c r="B1458" s="167">
        <f t="shared" si="1438"/>
        <v>7</v>
      </c>
      <c r="C1458" s="142" t="s">
        <v>612</v>
      </c>
      <c r="D1458" s="142" t="s">
        <v>612</v>
      </c>
      <c r="E1458" s="142"/>
      <c r="F1458" s="170">
        <v>107</v>
      </c>
      <c r="G1458" s="142" t="s">
        <v>670</v>
      </c>
      <c r="H1458" s="167">
        <f t="shared" si="1439"/>
        <v>52</v>
      </c>
      <c r="I1458" s="141">
        <v>17</v>
      </c>
      <c r="J1458" s="183">
        <v>16</v>
      </c>
      <c r="K1458" s="183">
        <v>2155</v>
      </c>
      <c r="L1458" s="184">
        <v>42</v>
      </c>
      <c r="M1458" s="185">
        <f>IF(J1458=0,0,(K1458)/J1458)</f>
        <v>134.6875</v>
      </c>
      <c r="N1458" s="256">
        <f>IF(J1458=0,0,(K1458-L1458)/J1458)</f>
        <v>132.0625</v>
      </c>
      <c r="O1458" s="183">
        <v>274</v>
      </c>
      <c r="P1458" s="167">
        <f t="shared" si="1440"/>
        <v>29</v>
      </c>
      <c r="Q1458" s="167">
        <f t="shared" si="1441"/>
        <v>1</v>
      </c>
      <c r="R1458" s="167">
        <f t="shared" si="1442"/>
        <v>62069</v>
      </c>
      <c r="S1458" s="185">
        <f>S1454*P1452*16</f>
        <v>62337.4</v>
      </c>
    </row>
    <row r="1459" spans="1:19">
      <c r="A1459" s="280">
        <f t="shared" si="1437"/>
        <v>43073</v>
      </c>
      <c r="B1459" s="167">
        <f t="shared" si="1438"/>
        <v>8</v>
      </c>
      <c r="C1459" s="142" t="s">
        <v>588</v>
      </c>
      <c r="D1459" s="142" t="s">
        <v>926</v>
      </c>
      <c r="E1459" s="142" t="s">
        <v>545</v>
      </c>
      <c r="F1459" s="168">
        <v>104</v>
      </c>
      <c r="G1459" s="142" t="s">
        <v>670</v>
      </c>
      <c r="H1459" s="167">
        <f t="shared" si="1439"/>
        <v>52</v>
      </c>
      <c r="I1459" s="141">
        <v>24</v>
      </c>
      <c r="J1459" s="183">
        <v>16</v>
      </c>
      <c r="K1459" s="183">
        <v>2160</v>
      </c>
      <c r="L1459" s="184">
        <v>31</v>
      </c>
      <c r="M1459" s="185">
        <f>IF(J1459=0,0,(K1459)/J1459)</f>
        <v>135</v>
      </c>
      <c r="N1459" s="256">
        <f>IF(J1459=0,0,(K1459-L1459)/J1459)</f>
        <v>133.0625</v>
      </c>
      <c r="O1459" s="183">
        <v>202</v>
      </c>
      <c r="P1459" s="167">
        <f t="shared" si="1440"/>
        <v>29</v>
      </c>
      <c r="Q1459" s="167">
        <f t="shared" si="1441"/>
        <v>1</v>
      </c>
      <c r="R1459" s="167">
        <f t="shared" si="1442"/>
        <v>62069</v>
      </c>
      <c r="S1459" s="142" t="s">
        <v>771</v>
      </c>
    </row>
    <row r="1460" spans="1:19">
      <c r="A1460" s="280">
        <f t="shared" si="1437"/>
        <v>43073</v>
      </c>
      <c r="B1460" s="167">
        <f t="shared" si="1438"/>
        <v>9</v>
      </c>
      <c r="C1460" s="429" t="s">
        <v>985</v>
      </c>
      <c r="D1460" s="429"/>
      <c r="E1460" s="429"/>
      <c r="F1460" s="170">
        <v>100</v>
      </c>
      <c r="G1460" s="401" t="s">
        <v>987</v>
      </c>
      <c r="H1460" s="167">
        <f t="shared" si="1439"/>
        <v>52</v>
      </c>
      <c r="I1460" s="265">
        <v>1</v>
      </c>
      <c r="J1460" s="183">
        <v>16</v>
      </c>
      <c r="K1460" s="266">
        <v>2160</v>
      </c>
      <c r="L1460" s="184">
        <v>125</v>
      </c>
      <c r="M1460" s="268">
        <f t="shared" ref="M1460" si="1445">IF(J1460=0,0,(K1460)/J1460)</f>
        <v>135</v>
      </c>
      <c r="N1460" s="269">
        <f t="shared" ref="N1460" si="1446">IF(J1460=0,0,(K1460-L1460)/J1460)</f>
        <v>127.1875</v>
      </c>
      <c r="O1460" s="183">
        <v>392</v>
      </c>
      <c r="P1460" s="167">
        <f t="shared" si="1440"/>
        <v>29</v>
      </c>
      <c r="Q1460" s="167">
        <f t="shared" si="1441"/>
        <v>1</v>
      </c>
      <c r="R1460" s="167">
        <f t="shared" si="1442"/>
        <v>62069</v>
      </c>
      <c r="S1460" s="185">
        <f>AVERAGE(I1452:I1480)</f>
        <v>21.275862068965516</v>
      </c>
    </row>
    <row r="1461" spans="1:19">
      <c r="A1461" s="280">
        <f t="shared" si="1437"/>
        <v>43073</v>
      </c>
      <c r="B1461" s="167">
        <f t="shared" si="1438"/>
        <v>10</v>
      </c>
      <c r="C1461" s="142" t="s">
        <v>613</v>
      </c>
      <c r="D1461" s="142" t="s">
        <v>589</v>
      </c>
      <c r="E1461" s="142" t="s">
        <v>817</v>
      </c>
      <c r="F1461" s="170">
        <v>100</v>
      </c>
      <c r="G1461" s="142" t="s">
        <v>670</v>
      </c>
      <c r="H1461" s="167">
        <f t="shared" si="1439"/>
        <v>52</v>
      </c>
      <c r="I1461" s="141">
        <v>24</v>
      </c>
      <c r="J1461" s="183">
        <v>16</v>
      </c>
      <c r="K1461" s="183">
        <v>2156</v>
      </c>
      <c r="L1461" s="184">
        <v>0</v>
      </c>
      <c r="M1461" s="185">
        <f t="shared" ref="M1461:M1465" si="1447">IF(J1461=0,0,(K1461)/J1461)</f>
        <v>134.75</v>
      </c>
      <c r="N1461" s="256">
        <f t="shared" ref="N1461:N1465" si="1448">IF(J1461=0,0,(K1461-L1461)/J1461)</f>
        <v>134.75</v>
      </c>
      <c r="O1461" s="183">
        <v>114</v>
      </c>
      <c r="P1461" s="167">
        <f t="shared" si="1440"/>
        <v>29</v>
      </c>
      <c r="Q1461" s="167">
        <f t="shared" si="1441"/>
        <v>1</v>
      </c>
      <c r="R1461" s="167">
        <f t="shared" si="1442"/>
        <v>62069</v>
      </c>
      <c r="S1461" s="142"/>
    </row>
    <row r="1462" spans="1:19">
      <c r="A1462" s="280">
        <f t="shared" si="1437"/>
        <v>43073</v>
      </c>
      <c r="B1462" s="167">
        <f t="shared" si="1438"/>
        <v>11</v>
      </c>
      <c r="C1462" s="142" t="s">
        <v>597</v>
      </c>
      <c r="D1462" s="142" t="s">
        <v>618</v>
      </c>
      <c r="E1462" s="142" t="s">
        <v>545</v>
      </c>
      <c r="F1462" s="259">
        <v>99</v>
      </c>
      <c r="G1462" s="142" t="s">
        <v>670</v>
      </c>
      <c r="H1462" s="167">
        <f t="shared" si="1439"/>
        <v>52</v>
      </c>
      <c r="I1462" s="141">
        <v>51</v>
      </c>
      <c r="J1462" s="183">
        <v>16</v>
      </c>
      <c r="K1462" s="183">
        <v>2155</v>
      </c>
      <c r="L1462" s="184">
        <v>34</v>
      </c>
      <c r="M1462" s="185">
        <f t="shared" si="1447"/>
        <v>134.6875</v>
      </c>
      <c r="N1462" s="256">
        <f t="shared" si="1448"/>
        <v>132.5625</v>
      </c>
      <c r="O1462" s="183">
        <v>14</v>
      </c>
      <c r="P1462" s="167">
        <f t="shared" si="1440"/>
        <v>29</v>
      </c>
      <c r="Q1462" s="167">
        <f t="shared" si="1441"/>
        <v>1</v>
      </c>
      <c r="R1462" s="167">
        <f t="shared" si="1442"/>
        <v>62069</v>
      </c>
      <c r="S1462" s="142"/>
    </row>
    <row r="1463" spans="1:19">
      <c r="A1463" s="280">
        <f t="shared" si="1437"/>
        <v>43073</v>
      </c>
      <c r="B1463" s="167">
        <f t="shared" si="1438"/>
        <v>12</v>
      </c>
      <c r="C1463" s="142" t="s">
        <v>36</v>
      </c>
      <c r="D1463" s="142" t="s">
        <v>816</v>
      </c>
      <c r="E1463" s="142" t="s">
        <v>817</v>
      </c>
      <c r="F1463" s="170">
        <v>99</v>
      </c>
      <c r="G1463" s="142" t="s">
        <v>670</v>
      </c>
      <c r="H1463" s="167">
        <f t="shared" si="1439"/>
        <v>52</v>
      </c>
      <c r="I1463" s="141">
        <v>51</v>
      </c>
      <c r="J1463" s="183">
        <v>16</v>
      </c>
      <c r="K1463" s="183">
        <v>2151</v>
      </c>
      <c r="L1463" s="184">
        <v>86</v>
      </c>
      <c r="M1463" s="185">
        <f t="shared" si="1447"/>
        <v>134.4375</v>
      </c>
      <c r="N1463" s="256">
        <f t="shared" si="1448"/>
        <v>129.0625</v>
      </c>
      <c r="O1463" s="183">
        <v>218</v>
      </c>
      <c r="P1463" s="167">
        <f t="shared" si="1440"/>
        <v>29</v>
      </c>
      <c r="Q1463" s="167">
        <f t="shared" si="1441"/>
        <v>1</v>
      </c>
      <c r="R1463" s="167">
        <f t="shared" si="1442"/>
        <v>62069</v>
      </c>
      <c r="S1463" s="142"/>
    </row>
    <row r="1464" spans="1:19">
      <c r="A1464" s="280">
        <f t="shared" si="1437"/>
        <v>43073</v>
      </c>
      <c r="B1464" s="167">
        <f t="shared" si="1438"/>
        <v>13</v>
      </c>
      <c r="C1464" s="142" t="s">
        <v>967</v>
      </c>
      <c r="D1464" s="142" t="s">
        <v>967</v>
      </c>
      <c r="E1464" s="142" t="s">
        <v>545</v>
      </c>
      <c r="F1464" s="168">
        <v>97</v>
      </c>
      <c r="G1464" s="142" t="s">
        <v>670</v>
      </c>
      <c r="H1464" s="167">
        <f t="shared" si="1439"/>
        <v>52</v>
      </c>
      <c r="I1464" s="141">
        <v>4</v>
      </c>
      <c r="J1464" s="183">
        <v>16</v>
      </c>
      <c r="K1464" s="183">
        <v>2157</v>
      </c>
      <c r="L1464" s="184">
        <v>62</v>
      </c>
      <c r="M1464" s="185">
        <f>IF(J1464=0,0,(K1464)/J1464)</f>
        <v>134.8125</v>
      </c>
      <c r="N1464" s="256">
        <f>IF(J1464=0,0,(K1464-L1464)/J1464)</f>
        <v>130.9375</v>
      </c>
      <c r="O1464" s="183">
        <v>631</v>
      </c>
      <c r="P1464" s="167">
        <f t="shared" si="1440"/>
        <v>29</v>
      </c>
      <c r="Q1464" s="167">
        <f t="shared" si="1441"/>
        <v>1</v>
      </c>
      <c r="R1464" s="167">
        <f t="shared" si="1442"/>
        <v>62069</v>
      </c>
      <c r="S1464" s="142"/>
    </row>
    <row r="1465" spans="1:19">
      <c r="A1465" s="280">
        <f t="shared" si="1437"/>
        <v>43073</v>
      </c>
      <c r="B1465" s="167">
        <f t="shared" si="1438"/>
        <v>14</v>
      </c>
      <c r="C1465" s="142" t="s">
        <v>921</v>
      </c>
      <c r="D1465" s="142" t="s">
        <v>925</v>
      </c>
      <c r="E1465" s="142" t="s">
        <v>545</v>
      </c>
      <c r="F1465" s="168">
        <v>96</v>
      </c>
      <c r="G1465" s="142" t="s">
        <v>670</v>
      </c>
      <c r="H1465" s="167">
        <f t="shared" si="1439"/>
        <v>52</v>
      </c>
      <c r="I1465" s="141">
        <v>27</v>
      </c>
      <c r="J1465" s="183">
        <v>16</v>
      </c>
      <c r="K1465" s="183">
        <v>2117</v>
      </c>
      <c r="L1465" s="184">
        <v>20</v>
      </c>
      <c r="M1465" s="185">
        <f t="shared" si="1447"/>
        <v>132.3125</v>
      </c>
      <c r="N1465" s="256">
        <f t="shared" si="1448"/>
        <v>131.0625</v>
      </c>
      <c r="O1465" s="183">
        <v>27</v>
      </c>
      <c r="P1465" s="167">
        <f t="shared" si="1440"/>
        <v>29</v>
      </c>
      <c r="Q1465" s="167">
        <f t="shared" si="1441"/>
        <v>1</v>
      </c>
      <c r="R1465" s="167">
        <f t="shared" si="1442"/>
        <v>62069</v>
      </c>
      <c r="S1465" s="142"/>
    </row>
    <row r="1466" spans="1:19">
      <c r="A1466" s="280">
        <f t="shared" si="1437"/>
        <v>43073</v>
      </c>
      <c r="B1466" s="167">
        <f t="shared" si="1438"/>
        <v>15</v>
      </c>
      <c r="C1466" s="142" t="s">
        <v>629</v>
      </c>
      <c r="D1466" s="142" t="s">
        <v>629</v>
      </c>
      <c r="E1466" s="146" t="s">
        <v>959</v>
      </c>
      <c r="F1466" s="170">
        <v>95</v>
      </c>
      <c r="G1466" s="142" t="s">
        <v>670</v>
      </c>
      <c r="H1466" s="167">
        <f t="shared" si="1439"/>
        <v>52</v>
      </c>
      <c r="I1466" s="141">
        <v>15</v>
      </c>
      <c r="J1466" s="183">
        <v>16</v>
      </c>
      <c r="K1466" s="183">
        <v>2144</v>
      </c>
      <c r="L1466" s="184">
        <v>70</v>
      </c>
      <c r="M1466" s="185">
        <f>IF(J1466=0,0,(K1466)/J1466)</f>
        <v>134</v>
      </c>
      <c r="N1466" s="256">
        <f>IF(J1466=0,0,(K1466-L1466)/J1466)</f>
        <v>129.625</v>
      </c>
      <c r="O1466" s="183">
        <v>171</v>
      </c>
      <c r="P1466" s="167">
        <f t="shared" si="1440"/>
        <v>29</v>
      </c>
      <c r="Q1466" s="167">
        <f t="shared" si="1441"/>
        <v>1</v>
      </c>
      <c r="R1466" s="167">
        <f t="shared" si="1442"/>
        <v>62069</v>
      </c>
      <c r="S1466" s="142"/>
    </row>
    <row r="1467" spans="1:19">
      <c r="A1467" s="280">
        <f t="shared" si="1437"/>
        <v>43073</v>
      </c>
      <c r="B1467" s="167">
        <f t="shared" si="1438"/>
        <v>16</v>
      </c>
      <c r="C1467" s="429" t="s">
        <v>986</v>
      </c>
      <c r="D1467" s="429"/>
      <c r="E1467" s="429"/>
      <c r="F1467" s="170">
        <v>93</v>
      </c>
      <c r="G1467" s="401" t="s">
        <v>987</v>
      </c>
      <c r="H1467" s="167">
        <f t="shared" si="1439"/>
        <v>52</v>
      </c>
      <c r="I1467" s="265">
        <v>1</v>
      </c>
      <c r="J1467" s="183">
        <v>16</v>
      </c>
      <c r="K1467" s="266">
        <v>2160</v>
      </c>
      <c r="L1467" s="184">
        <v>0</v>
      </c>
      <c r="M1467" s="268">
        <f t="shared" ref="M1467" si="1449">IF(J1467=0,0,(K1467)/J1467)</f>
        <v>135</v>
      </c>
      <c r="N1467" s="269">
        <f t="shared" ref="N1467" si="1450">IF(J1467=0,0,(K1467-L1467)/J1467)</f>
        <v>135</v>
      </c>
      <c r="O1467" s="183">
        <v>153</v>
      </c>
      <c r="P1467" s="167">
        <f t="shared" si="1440"/>
        <v>29</v>
      </c>
      <c r="Q1467" s="167">
        <f t="shared" si="1441"/>
        <v>1</v>
      </c>
      <c r="R1467" s="167">
        <f t="shared" si="1442"/>
        <v>62069</v>
      </c>
      <c r="S1467" s="142"/>
    </row>
    <row r="1468" spans="1:19">
      <c r="A1468" s="280">
        <f t="shared" si="1437"/>
        <v>43073</v>
      </c>
      <c r="B1468" s="167">
        <f t="shared" si="1438"/>
        <v>17</v>
      </c>
      <c r="C1468" s="142" t="s">
        <v>924</v>
      </c>
      <c r="D1468" s="142" t="s">
        <v>924</v>
      </c>
      <c r="E1468" s="142" t="s">
        <v>545</v>
      </c>
      <c r="F1468" s="168">
        <v>92</v>
      </c>
      <c r="G1468" s="142" t="s">
        <v>670</v>
      </c>
      <c r="H1468" s="167">
        <f t="shared" si="1439"/>
        <v>52</v>
      </c>
      <c r="I1468" s="141">
        <v>15</v>
      </c>
      <c r="J1468" s="183">
        <v>16</v>
      </c>
      <c r="K1468" s="183">
        <v>2152</v>
      </c>
      <c r="L1468" s="184">
        <v>0</v>
      </c>
      <c r="M1468" s="185">
        <f>IF(J1468=0,0,(K1468)/J1468)</f>
        <v>134.5</v>
      </c>
      <c r="N1468" s="256">
        <f>IF(J1468=0,0,(K1468-L1468)/J1468)</f>
        <v>134.5</v>
      </c>
      <c r="O1468" s="183">
        <v>137</v>
      </c>
      <c r="P1468" s="167">
        <f t="shared" si="1440"/>
        <v>29</v>
      </c>
      <c r="Q1468" s="167">
        <f t="shared" si="1441"/>
        <v>1</v>
      </c>
      <c r="R1468" s="167">
        <f t="shared" si="1442"/>
        <v>62069</v>
      </c>
      <c r="S1468" s="142"/>
    </row>
    <row r="1469" spans="1:19">
      <c r="A1469" s="280">
        <f t="shared" si="1437"/>
        <v>43073</v>
      </c>
      <c r="B1469" s="167">
        <f t="shared" si="1438"/>
        <v>18</v>
      </c>
      <c r="C1469" s="142" t="s">
        <v>381</v>
      </c>
      <c r="D1469" s="142" t="s">
        <v>928</v>
      </c>
      <c r="E1469" s="142" t="s">
        <v>545</v>
      </c>
      <c r="F1469" s="168">
        <v>92</v>
      </c>
      <c r="G1469" s="142" t="s">
        <v>670</v>
      </c>
      <c r="H1469" s="167">
        <f t="shared" si="1439"/>
        <v>52</v>
      </c>
      <c r="I1469" s="141">
        <v>36</v>
      </c>
      <c r="J1469" s="183">
        <v>15</v>
      </c>
      <c r="K1469" s="183">
        <v>2023</v>
      </c>
      <c r="L1469" s="184">
        <v>27</v>
      </c>
      <c r="M1469" s="185">
        <f t="shared" ref="M1469:M1479" si="1451">IF(J1469=0,0,(K1469)/J1469)</f>
        <v>134.86666666666667</v>
      </c>
      <c r="N1469" s="256">
        <f t="shared" ref="N1469:N1480" si="1452">IF(J1469=0,0,(K1469-L1469)/J1469)</f>
        <v>133.06666666666666</v>
      </c>
      <c r="O1469" s="183">
        <v>198</v>
      </c>
      <c r="P1469" s="167">
        <f t="shared" si="1440"/>
        <v>29</v>
      </c>
      <c r="Q1469" s="167">
        <f t="shared" si="1441"/>
        <v>1</v>
      </c>
      <c r="R1469" s="167">
        <f t="shared" si="1442"/>
        <v>62069</v>
      </c>
      <c r="S1469" s="142"/>
    </row>
    <row r="1470" spans="1:19">
      <c r="A1470" s="280">
        <f t="shared" si="1437"/>
        <v>43073</v>
      </c>
      <c r="B1470" s="167">
        <f t="shared" si="1438"/>
        <v>19</v>
      </c>
      <c r="C1470" s="142" t="s">
        <v>942</v>
      </c>
      <c r="D1470" s="142" t="s">
        <v>942</v>
      </c>
      <c r="E1470" s="142"/>
      <c r="F1470" s="168">
        <v>92</v>
      </c>
      <c r="G1470" s="142" t="s">
        <v>343</v>
      </c>
      <c r="H1470" s="167">
        <f t="shared" si="1439"/>
        <v>52</v>
      </c>
      <c r="I1470" s="141">
        <v>11</v>
      </c>
      <c r="J1470" s="183">
        <v>16</v>
      </c>
      <c r="K1470" s="183">
        <v>2121</v>
      </c>
      <c r="L1470" s="184">
        <v>63</v>
      </c>
      <c r="M1470" s="185">
        <f t="shared" si="1451"/>
        <v>132.5625</v>
      </c>
      <c r="N1470" s="256">
        <f t="shared" si="1452"/>
        <v>128.625</v>
      </c>
      <c r="O1470" s="183">
        <v>110</v>
      </c>
      <c r="P1470" s="167">
        <f t="shared" si="1440"/>
        <v>29</v>
      </c>
      <c r="Q1470" s="167">
        <f t="shared" si="1441"/>
        <v>1</v>
      </c>
      <c r="R1470" s="167">
        <f t="shared" si="1442"/>
        <v>62069</v>
      </c>
      <c r="S1470" s="142"/>
    </row>
    <row r="1471" spans="1:19">
      <c r="A1471" s="280">
        <f t="shared" si="1437"/>
        <v>43073</v>
      </c>
      <c r="B1471" s="167">
        <f t="shared" si="1438"/>
        <v>20</v>
      </c>
      <c r="C1471" s="429" t="s">
        <v>984</v>
      </c>
      <c r="D1471" s="429"/>
      <c r="E1471" s="429"/>
      <c r="F1471" s="362">
        <v>91</v>
      </c>
      <c r="G1471" s="401" t="s">
        <v>987</v>
      </c>
      <c r="H1471" s="167">
        <f t="shared" si="1439"/>
        <v>52</v>
      </c>
      <c r="I1471" s="265">
        <v>1</v>
      </c>
      <c r="J1471" s="183">
        <v>16</v>
      </c>
      <c r="K1471" s="266">
        <v>2160</v>
      </c>
      <c r="L1471" s="184">
        <v>0</v>
      </c>
      <c r="M1471" s="268">
        <f t="shared" si="1451"/>
        <v>135</v>
      </c>
      <c r="N1471" s="269">
        <f t="shared" si="1452"/>
        <v>135</v>
      </c>
      <c r="O1471" s="183">
        <v>709</v>
      </c>
      <c r="P1471" s="167">
        <f t="shared" si="1440"/>
        <v>29</v>
      </c>
      <c r="Q1471" s="167">
        <f t="shared" si="1441"/>
        <v>1</v>
      </c>
      <c r="R1471" s="167">
        <f t="shared" si="1442"/>
        <v>62069</v>
      </c>
      <c r="S1471" s="142"/>
    </row>
    <row r="1472" spans="1:19">
      <c r="A1472" s="280">
        <f t="shared" si="1437"/>
        <v>43073</v>
      </c>
      <c r="B1472" s="167">
        <f t="shared" si="1438"/>
        <v>21</v>
      </c>
      <c r="C1472" s="404" t="s">
        <v>579</v>
      </c>
      <c r="D1472" s="146" t="s">
        <v>397</v>
      </c>
      <c r="E1472" s="146" t="s">
        <v>810</v>
      </c>
      <c r="F1472" s="262">
        <v>89</v>
      </c>
      <c r="G1472" s="142" t="s">
        <v>670</v>
      </c>
      <c r="H1472" s="167">
        <f t="shared" si="1439"/>
        <v>52</v>
      </c>
      <c r="I1472" s="265">
        <v>34</v>
      </c>
      <c r="J1472" s="183">
        <v>16</v>
      </c>
      <c r="K1472" s="183">
        <v>2160</v>
      </c>
      <c r="L1472" s="184">
        <v>31</v>
      </c>
      <c r="M1472" s="268">
        <f t="shared" si="1451"/>
        <v>135</v>
      </c>
      <c r="N1472" s="269">
        <f t="shared" si="1452"/>
        <v>133.0625</v>
      </c>
      <c r="O1472" s="183">
        <v>376</v>
      </c>
      <c r="P1472" s="167">
        <f t="shared" si="1440"/>
        <v>29</v>
      </c>
      <c r="Q1472" s="167">
        <f t="shared" si="1441"/>
        <v>1</v>
      </c>
      <c r="R1472" s="167">
        <f t="shared" si="1442"/>
        <v>62069</v>
      </c>
      <c r="S1472" s="142"/>
    </row>
    <row r="1473" spans="1:20">
      <c r="A1473" s="280">
        <f t="shared" si="1437"/>
        <v>43073</v>
      </c>
      <c r="B1473" s="167">
        <f t="shared" si="1438"/>
        <v>22</v>
      </c>
      <c r="C1473" s="142" t="s">
        <v>577</v>
      </c>
      <c r="D1473" s="142" t="s">
        <v>577</v>
      </c>
      <c r="E1473" s="142" t="s">
        <v>545</v>
      </c>
      <c r="F1473" s="262">
        <v>87</v>
      </c>
      <c r="G1473" s="142" t="s">
        <v>670</v>
      </c>
      <c r="H1473" s="167">
        <f t="shared" si="1439"/>
        <v>52</v>
      </c>
      <c r="I1473" s="265">
        <v>24</v>
      </c>
      <c r="J1473" s="183">
        <v>16</v>
      </c>
      <c r="K1473" s="266">
        <v>2160</v>
      </c>
      <c r="L1473" s="184">
        <v>15</v>
      </c>
      <c r="M1473" s="268">
        <f t="shared" si="1451"/>
        <v>135</v>
      </c>
      <c r="N1473" s="269">
        <f t="shared" si="1452"/>
        <v>134.0625</v>
      </c>
      <c r="O1473" s="183">
        <v>334</v>
      </c>
      <c r="P1473" s="167">
        <f t="shared" si="1440"/>
        <v>29</v>
      </c>
      <c r="Q1473" s="167">
        <f t="shared" si="1441"/>
        <v>1</v>
      </c>
      <c r="R1473" s="167">
        <f t="shared" si="1442"/>
        <v>62069</v>
      </c>
      <c r="S1473" s="142"/>
    </row>
    <row r="1474" spans="1:20">
      <c r="A1474" s="280">
        <f t="shared" si="1437"/>
        <v>43073</v>
      </c>
      <c r="B1474" s="167">
        <f t="shared" si="1438"/>
        <v>23</v>
      </c>
      <c r="C1474" s="142" t="s">
        <v>943</v>
      </c>
      <c r="D1474" s="142" t="s">
        <v>943</v>
      </c>
      <c r="E1474" s="142"/>
      <c r="F1474" s="168">
        <v>84</v>
      </c>
      <c r="G1474" s="142" t="s">
        <v>343</v>
      </c>
      <c r="H1474" s="167">
        <f t="shared" si="1439"/>
        <v>52</v>
      </c>
      <c r="I1474" s="141">
        <v>11</v>
      </c>
      <c r="J1474" s="183">
        <v>16</v>
      </c>
      <c r="K1474" s="183">
        <v>2138</v>
      </c>
      <c r="L1474" s="184">
        <v>25</v>
      </c>
      <c r="M1474" s="185">
        <f t="shared" si="1451"/>
        <v>133.625</v>
      </c>
      <c r="N1474" s="256">
        <f t="shared" si="1452"/>
        <v>132.0625</v>
      </c>
      <c r="O1474" s="183">
        <v>99</v>
      </c>
      <c r="P1474" s="167">
        <f t="shared" si="1440"/>
        <v>29</v>
      </c>
      <c r="Q1474" s="167">
        <f t="shared" si="1441"/>
        <v>1</v>
      </c>
      <c r="R1474" s="167">
        <f t="shared" si="1442"/>
        <v>62069</v>
      </c>
      <c r="S1474" s="142"/>
    </row>
    <row r="1475" spans="1:20">
      <c r="A1475" s="280">
        <f t="shared" si="1437"/>
        <v>43073</v>
      </c>
      <c r="B1475" s="167">
        <f t="shared" si="1438"/>
        <v>24</v>
      </c>
      <c r="C1475" s="401" t="s">
        <v>976</v>
      </c>
      <c r="D1475" s="142"/>
      <c r="E1475" s="142" t="s">
        <v>545</v>
      </c>
      <c r="F1475" s="362">
        <v>82</v>
      </c>
      <c r="G1475" s="142" t="s">
        <v>343</v>
      </c>
      <c r="H1475" s="167">
        <f t="shared" si="1439"/>
        <v>52</v>
      </c>
      <c r="I1475" s="265">
        <v>13</v>
      </c>
      <c r="J1475" s="183">
        <v>16</v>
      </c>
      <c r="K1475" s="266">
        <v>2133</v>
      </c>
      <c r="L1475" s="184">
        <v>20</v>
      </c>
      <c r="M1475" s="268">
        <f t="shared" si="1451"/>
        <v>133.3125</v>
      </c>
      <c r="N1475" s="269">
        <f t="shared" si="1452"/>
        <v>132.0625</v>
      </c>
      <c r="O1475" s="183">
        <v>105</v>
      </c>
      <c r="P1475" s="167">
        <f t="shared" si="1440"/>
        <v>29</v>
      </c>
      <c r="Q1475" s="167">
        <f t="shared" si="1441"/>
        <v>1</v>
      </c>
      <c r="R1475" s="167">
        <f t="shared" si="1442"/>
        <v>62069</v>
      </c>
      <c r="S1475" s="142"/>
    </row>
    <row r="1476" spans="1:20">
      <c r="A1476" s="280">
        <f t="shared" si="1437"/>
        <v>43073</v>
      </c>
      <c r="B1476" s="167">
        <f t="shared" si="1438"/>
        <v>25</v>
      </c>
      <c r="C1476" s="401" t="s">
        <v>963</v>
      </c>
      <c r="D1476" s="142"/>
      <c r="E1476" s="142"/>
      <c r="F1476" s="362">
        <v>76</v>
      </c>
      <c r="G1476" s="142" t="s">
        <v>670</v>
      </c>
      <c r="H1476" s="167">
        <f t="shared" si="1439"/>
        <v>52</v>
      </c>
      <c r="I1476" s="265">
        <v>7</v>
      </c>
      <c r="J1476" s="183">
        <v>16</v>
      </c>
      <c r="K1476" s="266">
        <v>2154</v>
      </c>
      <c r="L1476" s="184">
        <v>27</v>
      </c>
      <c r="M1476" s="268">
        <f t="shared" si="1451"/>
        <v>134.625</v>
      </c>
      <c r="N1476" s="269">
        <f t="shared" si="1452"/>
        <v>132.9375</v>
      </c>
      <c r="O1476" s="183">
        <v>246</v>
      </c>
      <c r="P1476" s="167">
        <f t="shared" si="1440"/>
        <v>29</v>
      </c>
      <c r="Q1476" s="167">
        <f t="shared" si="1441"/>
        <v>1</v>
      </c>
      <c r="R1476" s="167">
        <f t="shared" si="1442"/>
        <v>62069</v>
      </c>
      <c r="S1476" s="142"/>
    </row>
    <row r="1477" spans="1:20">
      <c r="A1477" s="280">
        <f t="shared" si="1437"/>
        <v>43073</v>
      </c>
      <c r="B1477" s="167">
        <f t="shared" si="1438"/>
        <v>26</v>
      </c>
      <c r="C1477" s="429" t="s">
        <v>982</v>
      </c>
      <c r="D1477" s="429"/>
      <c r="E1477" s="429"/>
      <c r="F1477" s="362">
        <v>73</v>
      </c>
      <c r="G1477" s="401" t="s">
        <v>987</v>
      </c>
      <c r="H1477" s="167">
        <f t="shared" si="1439"/>
        <v>52</v>
      </c>
      <c r="I1477" s="265">
        <v>1</v>
      </c>
      <c r="J1477" s="183">
        <v>16</v>
      </c>
      <c r="K1477" s="266">
        <v>2128</v>
      </c>
      <c r="L1477" s="184">
        <v>6</v>
      </c>
      <c r="M1477" s="268">
        <f t="shared" ref="M1477" si="1453">IF(J1477=0,0,(K1477)/J1477)</f>
        <v>133</v>
      </c>
      <c r="N1477" s="269">
        <f t="shared" ref="N1477" si="1454">IF(J1477=0,0,(K1477-L1477)/J1477)</f>
        <v>132.625</v>
      </c>
      <c r="O1477" s="183">
        <v>607</v>
      </c>
      <c r="P1477" s="167">
        <f t="shared" si="1440"/>
        <v>29</v>
      </c>
      <c r="Q1477" s="167">
        <f t="shared" si="1441"/>
        <v>1</v>
      </c>
      <c r="R1477" s="167">
        <f t="shared" si="1442"/>
        <v>62069</v>
      </c>
      <c r="S1477" s="142"/>
    </row>
    <row r="1478" spans="1:20">
      <c r="A1478" s="280">
        <f t="shared" si="1437"/>
        <v>43073</v>
      </c>
      <c r="B1478" s="167">
        <f t="shared" si="1438"/>
        <v>27</v>
      </c>
      <c r="C1478" s="142" t="s">
        <v>614</v>
      </c>
      <c r="D1478" s="142" t="s">
        <v>929</v>
      </c>
      <c r="E1478" s="142" t="s">
        <v>545</v>
      </c>
      <c r="F1478" s="168">
        <v>73</v>
      </c>
      <c r="G1478" s="142" t="s">
        <v>670</v>
      </c>
      <c r="H1478" s="167">
        <f t="shared" si="1439"/>
        <v>52</v>
      </c>
      <c r="I1478" s="141">
        <v>48</v>
      </c>
      <c r="J1478" s="183">
        <v>16</v>
      </c>
      <c r="K1478" s="183">
        <v>2160</v>
      </c>
      <c r="L1478" s="184">
        <v>58</v>
      </c>
      <c r="M1478" s="185">
        <f t="shared" si="1451"/>
        <v>135</v>
      </c>
      <c r="N1478" s="256">
        <f t="shared" si="1452"/>
        <v>131.375</v>
      </c>
      <c r="O1478" s="183">
        <v>81</v>
      </c>
      <c r="P1478" s="167">
        <f t="shared" si="1440"/>
        <v>29</v>
      </c>
      <c r="Q1478" s="167">
        <f t="shared" si="1441"/>
        <v>1</v>
      </c>
      <c r="R1478" s="167">
        <f t="shared" si="1442"/>
        <v>62069</v>
      </c>
      <c r="S1478" s="142"/>
    </row>
    <row r="1479" spans="1:20">
      <c r="A1479" s="280">
        <f t="shared" si="1437"/>
        <v>43073</v>
      </c>
      <c r="B1479" s="167">
        <f t="shared" si="1438"/>
        <v>28</v>
      </c>
      <c r="C1479" s="404" t="s">
        <v>576</v>
      </c>
      <c r="D1479" s="146" t="s">
        <v>826</v>
      </c>
      <c r="E1479" s="146" t="s">
        <v>810</v>
      </c>
      <c r="F1479" s="262">
        <v>69</v>
      </c>
      <c r="G1479" s="299" t="s">
        <v>536</v>
      </c>
      <c r="H1479" s="167">
        <f t="shared" si="1439"/>
        <v>52</v>
      </c>
      <c r="I1479" s="265">
        <v>49</v>
      </c>
      <c r="J1479" s="183">
        <v>16</v>
      </c>
      <c r="K1479" s="266">
        <v>2133</v>
      </c>
      <c r="L1479" s="184">
        <v>93</v>
      </c>
      <c r="M1479" s="268">
        <f t="shared" si="1451"/>
        <v>133.3125</v>
      </c>
      <c r="N1479" s="269">
        <f t="shared" si="1452"/>
        <v>127.5</v>
      </c>
      <c r="O1479" s="266">
        <v>221</v>
      </c>
      <c r="P1479" s="167">
        <f t="shared" si="1440"/>
        <v>29</v>
      </c>
      <c r="Q1479" s="167">
        <f t="shared" si="1441"/>
        <v>1</v>
      </c>
      <c r="R1479" s="167">
        <f t="shared" si="1442"/>
        <v>62069</v>
      </c>
      <c r="S1479" s="298"/>
    </row>
    <row r="1480" spans="1:20">
      <c r="A1480" s="280">
        <f t="shared" si="1437"/>
        <v>43073</v>
      </c>
      <c r="B1480" s="167">
        <f t="shared" si="1438"/>
        <v>29</v>
      </c>
      <c r="C1480" s="142" t="s">
        <v>932</v>
      </c>
      <c r="D1480" s="142" t="s">
        <v>930</v>
      </c>
      <c r="E1480" s="142" t="s">
        <v>545</v>
      </c>
      <c r="F1480" s="362">
        <v>58</v>
      </c>
      <c r="G1480" s="299" t="s">
        <v>343</v>
      </c>
      <c r="H1480" s="167">
        <f t="shared" si="1439"/>
        <v>52</v>
      </c>
      <c r="I1480" s="265">
        <v>18</v>
      </c>
      <c r="J1480" s="183">
        <v>15</v>
      </c>
      <c r="K1480" s="266">
        <v>2003</v>
      </c>
      <c r="L1480" s="267">
        <v>11</v>
      </c>
      <c r="M1480" s="268">
        <f t="shared" ref="M1480:M1481" si="1455">IF(J1480=0,0,(K1480)/J1480)</f>
        <v>133.53333333333333</v>
      </c>
      <c r="N1480" s="269">
        <f t="shared" si="1452"/>
        <v>132.80000000000001</v>
      </c>
      <c r="O1480" s="266">
        <v>64</v>
      </c>
      <c r="P1480" s="167">
        <f t="shared" si="1440"/>
        <v>29</v>
      </c>
      <c r="Q1480" s="167">
        <f t="shared" si="1441"/>
        <v>1</v>
      </c>
      <c r="R1480" s="167">
        <f t="shared" si="1442"/>
        <v>62069</v>
      </c>
      <c r="S1480" s="142"/>
    </row>
    <row r="1481" spans="1:20">
      <c r="A1481" s="284">
        <f>A1480+7</f>
        <v>43080</v>
      </c>
      <c r="B1481" s="285">
        <v>1</v>
      </c>
      <c r="C1481" s="28" t="s">
        <v>969</v>
      </c>
      <c r="D1481" s="66" t="s">
        <v>965</v>
      </c>
      <c r="E1481" s="66"/>
      <c r="F1481" s="173">
        <v>164</v>
      </c>
      <c r="G1481" s="66" t="s">
        <v>670</v>
      </c>
      <c r="H1481" s="285">
        <f>H1480+1</f>
        <v>53</v>
      </c>
      <c r="I1481" s="65">
        <v>5</v>
      </c>
      <c r="J1481" s="192">
        <v>16</v>
      </c>
      <c r="K1481" s="192">
        <v>2160</v>
      </c>
      <c r="L1481" s="193">
        <v>23</v>
      </c>
      <c r="M1481" s="194">
        <f t="shared" si="1455"/>
        <v>135</v>
      </c>
      <c r="N1481" s="242">
        <f>IF(J1481=0,0,(K1481-L1481)/J1481)</f>
        <v>133.5625</v>
      </c>
      <c r="O1481" s="192">
        <v>1414</v>
      </c>
      <c r="P1481" s="285">
        <f>COUNTA(C1481:C1510)</f>
        <v>30</v>
      </c>
      <c r="Q1481" s="285">
        <v>2</v>
      </c>
      <c r="R1481" s="285">
        <f>SUM(K1481:K1510)</f>
        <v>64337</v>
      </c>
      <c r="S1481" s="410">
        <f>SUM(L1481:L1510)</f>
        <v>840</v>
      </c>
      <c r="T1481" s="232"/>
    </row>
    <row r="1482" spans="1:20">
      <c r="A1482" s="284">
        <f>A1481</f>
        <v>43080</v>
      </c>
      <c r="B1482" s="285">
        <f t="shared" ref="B1482:B1546" si="1456">B1481+1</f>
        <v>2</v>
      </c>
      <c r="C1482" s="125" t="s">
        <v>911</v>
      </c>
      <c r="D1482" s="97"/>
      <c r="E1482" s="97"/>
      <c r="F1482" s="173">
        <v>121</v>
      </c>
      <c r="G1482" s="109" t="s">
        <v>670</v>
      </c>
      <c r="H1482" s="285">
        <f t="shared" ref="H1482:H1546" si="1457">H1481</f>
        <v>53</v>
      </c>
      <c r="I1482" s="65">
        <v>13</v>
      </c>
      <c r="J1482" s="192">
        <v>16</v>
      </c>
      <c r="K1482" s="192">
        <v>2160</v>
      </c>
      <c r="L1482" s="193">
        <v>9</v>
      </c>
      <c r="M1482" s="194">
        <f>IF(J1482=0,0,(K1482)/J1482)</f>
        <v>135</v>
      </c>
      <c r="N1482" s="242">
        <f>IF(J1482=0,0,(K1482-L1482)/J1482)</f>
        <v>134.4375</v>
      </c>
      <c r="O1482" s="192">
        <v>247</v>
      </c>
      <c r="P1482" s="285">
        <f t="shared" ref="P1482:R1485" si="1458">P1481</f>
        <v>30</v>
      </c>
      <c r="Q1482" s="285">
        <f t="shared" si="1458"/>
        <v>2</v>
      </c>
      <c r="R1482" s="285">
        <f t="shared" si="1458"/>
        <v>64337</v>
      </c>
      <c r="S1482" s="66" t="s">
        <v>744</v>
      </c>
    </row>
    <row r="1483" spans="1:20">
      <c r="A1483" s="284">
        <f t="shared" ref="A1483:A1510" si="1459">A1482</f>
        <v>43080</v>
      </c>
      <c r="B1483" s="285">
        <f t="shared" si="1456"/>
        <v>3</v>
      </c>
      <c r="C1483" s="125" t="s">
        <v>402</v>
      </c>
      <c r="D1483" s="125" t="s">
        <v>551</v>
      </c>
      <c r="E1483" s="66" t="s">
        <v>545</v>
      </c>
      <c r="F1483" s="173">
        <v>121</v>
      </c>
      <c r="G1483" s="109" t="s">
        <v>670</v>
      </c>
      <c r="H1483" s="285">
        <f t="shared" si="1457"/>
        <v>53</v>
      </c>
      <c r="I1483" s="65">
        <v>42</v>
      </c>
      <c r="J1483" s="192">
        <v>16</v>
      </c>
      <c r="K1483" s="192">
        <v>2160</v>
      </c>
      <c r="L1483" s="193">
        <v>11</v>
      </c>
      <c r="M1483" s="194">
        <f t="shared" ref="M1483:M1485" si="1460">IF(J1483=0,0,(K1483)/J1483)</f>
        <v>135</v>
      </c>
      <c r="N1483" s="242">
        <f t="shared" ref="N1483:N1484" si="1461">IF(J1483=0,0,(K1483-L1483)/J1483)</f>
        <v>134.3125</v>
      </c>
      <c r="O1483" s="192">
        <v>153</v>
      </c>
      <c r="P1483" s="285">
        <f t="shared" si="1458"/>
        <v>30</v>
      </c>
      <c r="Q1483" s="285">
        <f t="shared" si="1458"/>
        <v>2</v>
      </c>
      <c r="R1483" s="285">
        <f t="shared" si="1458"/>
        <v>64337</v>
      </c>
      <c r="S1483" s="194">
        <f>AVERAGE(M1481:M1510)</f>
        <v>134.59458333333333</v>
      </c>
      <c r="T1483" s="232"/>
    </row>
    <row r="1484" spans="1:20">
      <c r="A1484" s="431">
        <f t="shared" si="1459"/>
        <v>43080</v>
      </c>
      <c r="B1484" s="432">
        <f t="shared" si="1456"/>
        <v>4</v>
      </c>
      <c r="C1484" s="433" t="s">
        <v>983</v>
      </c>
      <c r="D1484" s="411"/>
      <c r="E1484" s="411"/>
      <c r="F1484" s="101">
        <v>116</v>
      </c>
      <c r="G1484" s="424" t="s">
        <v>949</v>
      </c>
      <c r="H1484" s="285">
        <f t="shared" si="1457"/>
        <v>53</v>
      </c>
      <c r="I1484" s="65">
        <v>3</v>
      </c>
      <c r="J1484" s="192">
        <v>16</v>
      </c>
      <c r="K1484" s="192">
        <v>2149</v>
      </c>
      <c r="L1484" s="193">
        <v>2</v>
      </c>
      <c r="M1484" s="194">
        <f t="shared" si="1460"/>
        <v>134.3125</v>
      </c>
      <c r="N1484" s="242">
        <f t="shared" si="1461"/>
        <v>134.1875</v>
      </c>
      <c r="O1484" s="192">
        <v>260</v>
      </c>
      <c r="P1484" s="285">
        <f t="shared" si="1458"/>
        <v>30</v>
      </c>
      <c r="Q1484" s="285">
        <f t="shared" si="1458"/>
        <v>2</v>
      </c>
      <c r="R1484" s="285">
        <f t="shared" si="1458"/>
        <v>64337</v>
      </c>
      <c r="S1484" s="66" t="s">
        <v>760</v>
      </c>
    </row>
    <row r="1485" spans="1:20">
      <c r="A1485" s="284">
        <f t="shared" si="1459"/>
        <v>43080</v>
      </c>
      <c r="B1485" s="285">
        <f t="shared" si="1456"/>
        <v>5</v>
      </c>
      <c r="C1485" s="125" t="s">
        <v>920</v>
      </c>
      <c r="D1485" s="66" t="s">
        <v>927</v>
      </c>
      <c r="E1485" s="66" t="s">
        <v>545</v>
      </c>
      <c r="F1485" s="101">
        <v>113</v>
      </c>
      <c r="G1485" s="66" t="s">
        <v>670</v>
      </c>
      <c r="H1485" s="285">
        <f t="shared" si="1457"/>
        <v>53</v>
      </c>
      <c r="I1485" s="65">
        <v>25</v>
      </c>
      <c r="J1485" s="192">
        <v>15</v>
      </c>
      <c r="K1485" s="192">
        <v>2025</v>
      </c>
      <c r="L1485" s="193">
        <v>11</v>
      </c>
      <c r="M1485" s="194">
        <f t="shared" si="1460"/>
        <v>135</v>
      </c>
      <c r="N1485" s="242">
        <f>IF(J1485=0,0,(K1485-L1485)/J1485)</f>
        <v>134.26666666666668</v>
      </c>
      <c r="O1485" s="192">
        <v>50</v>
      </c>
      <c r="P1485" s="285">
        <f t="shared" si="1458"/>
        <v>30</v>
      </c>
      <c r="Q1485" s="285">
        <f t="shared" si="1458"/>
        <v>2</v>
      </c>
      <c r="R1485" s="285">
        <f t="shared" si="1458"/>
        <v>64337</v>
      </c>
      <c r="S1485" s="194">
        <f>AVERAGE(F1481:F1510)</f>
        <v>94.4</v>
      </c>
    </row>
    <row r="1486" spans="1:20">
      <c r="A1486" s="284">
        <f t="shared" si="1459"/>
        <v>43080</v>
      </c>
      <c r="B1486" s="285">
        <f t="shared" si="1456"/>
        <v>6</v>
      </c>
      <c r="C1486" s="66" t="s">
        <v>612</v>
      </c>
      <c r="D1486" s="66" t="s">
        <v>612</v>
      </c>
      <c r="E1486" s="66"/>
      <c r="F1486" s="173">
        <v>108</v>
      </c>
      <c r="G1486" s="66" t="s">
        <v>670</v>
      </c>
      <c r="H1486" s="285">
        <f t="shared" si="1457"/>
        <v>53</v>
      </c>
      <c r="I1486" s="65">
        <v>18</v>
      </c>
      <c r="J1486" s="192">
        <v>16</v>
      </c>
      <c r="K1486" s="192">
        <v>2160</v>
      </c>
      <c r="L1486" s="193">
        <v>23</v>
      </c>
      <c r="M1486" s="194">
        <f>IF(J1486=0,0,(K1486)/J1486)</f>
        <v>135</v>
      </c>
      <c r="N1486" s="242">
        <f>IF(J1486=0,0,(K1486-L1486)/J1486)</f>
        <v>133.5625</v>
      </c>
      <c r="O1486" s="192">
        <v>145</v>
      </c>
      <c r="P1486" s="285">
        <f t="shared" ref="P1486:R1486" si="1462">P1485</f>
        <v>30</v>
      </c>
      <c r="Q1486" s="285">
        <f t="shared" si="1462"/>
        <v>2</v>
      </c>
      <c r="R1486" s="285">
        <f t="shared" si="1462"/>
        <v>64337</v>
      </c>
      <c r="S1486" s="66" t="s">
        <v>791</v>
      </c>
    </row>
    <row r="1487" spans="1:20">
      <c r="A1487" s="284">
        <f t="shared" si="1459"/>
        <v>43080</v>
      </c>
      <c r="B1487" s="285">
        <f t="shared" si="1456"/>
        <v>7</v>
      </c>
      <c r="C1487" s="66" t="s">
        <v>588</v>
      </c>
      <c r="D1487" s="66" t="s">
        <v>926</v>
      </c>
      <c r="E1487" s="66" t="s">
        <v>545</v>
      </c>
      <c r="F1487" s="101">
        <v>104</v>
      </c>
      <c r="G1487" s="66" t="s">
        <v>670</v>
      </c>
      <c r="H1487" s="285">
        <f t="shared" si="1457"/>
        <v>53</v>
      </c>
      <c r="I1487" s="65">
        <v>25</v>
      </c>
      <c r="J1487" s="192">
        <v>16</v>
      </c>
      <c r="K1487" s="192">
        <v>2160</v>
      </c>
      <c r="L1487" s="193">
        <v>31</v>
      </c>
      <c r="M1487" s="194">
        <f>IF(J1487=0,0,(K1487)/J1487)</f>
        <v>135</v>
      </c>
      <c r="N1487" s="242">
        <f>IF(J1487=0,0,(K1487-L1487)/J1487)</f>
        <v>133.0625</v>
      </c>
      <c r="O1487" s="192">
        <v>141</v>
      </c>
      <c r="P1487" s="285">
        <f t="shared" ref="P1487:R1487" si="1463">P1486</f>
        <v>30</v>
      </c>
      <c r="Q1487" s="285">
        <f t="shared" si="1463"/>
        <v>2</v>
      </c>
      <c r="R1487" s="285">
        <f t="shared" si="1463"/>
        <v>64337</v>
      </c>
      <c r="S1487" s="194">
        <f>S1483*P1481*16</f>
        <v>64605.4</v>
      </c>
    </row>
    <row r="1488" spans="1:20">
      <c r="A1488" s="284">
        <f t="shared" si="1459"/>
        <v>43080</v>
      </c>
      <c r="B1488" s="285">
        <f t="shared" si="1456"/>
        <v>8</v>
      </c>
      <c r="C1488" s="66" t="s">
        <v>988</v>
      </c>
      <c r="D1488" s="66"/>
      <c r="E1488" s="66"/>
      <c r="F1488" s="173">
        <v>101</v>
      </c>
      <c r="G1488" s="28" t="s">
        <v>987</v>
      </c>
      <c r="H1488" s="285">
        <f t="shared" si="1457"/>
        <v>53</v>
      </c>
      <c r="I1488" s="247">
        <v>2</v>
      </c>
      <c r="J1488" s="192">
        <v>16</v>
      </c>
      <c r="K1488" s="248">
        <v>2160</v>
      </c>
      <c r="L1488" s="193">
        <v>93</v>
      </c>
      <c r="M1488" s="250">
        <f t="shared" ref="M1488:M1491" si="1464">IF(J1488=0,0,(K1488)/J1488)</f>
        <v>135</v>
      </c>
      <c r="N1488" s="251">
        <f t="shared" ref="N1488:N1491" si="1465">IF(J1488=0,0,(K1488-L1488)/J1488)</f>
        <v>129.1875</v>
      </c>
      <c r="O1488" s="192">
        <v>325</v>
      </c>
      <c r="P1488" s="285">
        <f t="shared" ref="P1488:R1488" si="1466">P1487</f>
        <v>30</v>
      </c>
      <c r="Q1488" s="285">
        <f t="shared" si="1466"/>
        <v>2</v>
      </c>
      <c r="R1488" s="285">
        <f t="shared" si="1466"/>
        <v>64337</v>
      </c>
      <c r="S1488" s="66" t="s">
        <v>771</v>
      </c>
    </row>
    <row r="1489" spans="1:19">
      <c r="A1489" s="284">
        <f t="shared" si="1459"/>
        <v>43080</v>
      </c>
      <c r="B1489" s="285">
        <f t="shared" si="1456"/>
        <v>9</v>
      </c>
      <c r="C1489" s="66" t="s">
        <v>613</v>
      </c>
      <c r="D1489" s="66" t="s">
        <v>589</v>
      </c>
      <c r="E1489" s="66" t="s">
        <v>817</v>
      </c>
      <c r="F1489" s="173">
        <v>101</v>
      </c>
      <c r="G1489" s="66" t="s">
        <v>670</v>
      </c>
      <c r="H1489" s="285">
        <f t="shared" si="1457"/>
        <v>53</v>
      </c>
      <c r="I1489" s="65">
        <v>25</v>
      </c>
      <c r="J1489" s="192">
        <v>16</v>
      </c>
      <c r="K1489" s="192">
        <v>2160</v>
      </c>
      <c r="L1489" s="193">
        <v>0</v>
      </c>
      <c r="M1489" s="194">
        <f t="shared" si="1464"/>
        <v>135</v>
      </c>
      <c r="N1489" s="242">
        <f t="shared" si="1465"/>
        <v>135</v>
      </c>
      <c r="O1489" s="192">
        <v>111</v>
      </c>
      <c r="P1489" s="285">
        <f t="shared" ref="P1489:R1489" si="1467">P1488</f>
        <v>30</v>
      </c>
      <c r="Q1489" s="285">
        <f t="shared" si="1467"/>
        <v>2</v>
      </c>
      <c r="R1489" s="285">
        <f t="shared" si="1467"/>
        <v>64337</v>
      </c>
      <c r="S1489" s="194">
        <f>AVERAGE(I1481:I1510)</f>
        <v>20.5</v>
      </c>
    </row>
    <row r="1490" spans="1:19">
      <c r="A1490" s="284">
        <f t="shared" si="1459"/>
        <v>43080</v>
      </c>
      <c r="B1490" s="285">
        <f t="shared" si="1456"/>
        <v>10</v>
      </c>
      <c r="C1490" s="66" t="s">
        <v>597</v>
      </c>
      <c r="D1490" s="66" t="s">
        <v>618</v>
      </c>
      <c r="E1490" s="66" t="s">
        <v>545</v>
      </c>
      <c r="F1490" s="277">
        <v>99</v>
      </c>
      <c r="G1490" s="66" t="s">
        <v>670</v>
      </c>
      <c r="H1490" s="285">
        <f t="shared" si="1457"/>
        <v>53</v>
      </c>
      <c r="I1490" s="65">
        <v>52</v>
      </c>
      <c r="J1490" s="192">
        <v>16</v>
      </c>
      <c r="K1490" s="192">
        <v>2160</v>
      </c>
      <c r="L1490" s="193">
        <v>4</v>
      </c>
      <c r="M1490" s="194">
        <f t="shared" si="1464"/>
        <v>135</v>
      </c>
      <c r="N1490" s="242">
        <f t="shared" si="1465"/>
        <v>134.75</v>
      </c>
      <c r="O1490" s="192">
        <v>79</v>
      </c>
      <c r="P1490" s="285">
        <f t="shared" ref="P1490:R1490" si="1468">P1489</f>
        <v>30</v>
      </c>
      <c r="Q1490" s="285">
        <f t="shared" si="1468"/>
        <v>2</v>
      </c>
      <c r="R1490" s="285">
        <f t="shared" si="1468"/>
        <v>64337</v>
      </c>
      <c r="S1490" s="66"/>
    </row>
    <row r="1491" spans="1:19">
      <c r="A1491" s="284">
        <f t="shared" si="1459"/>
        <v>43080</v>
      </c>
      <c r="B1491" s="285">
        <f t="shared" si="1456"/>
        <v>11</v>
      </c>
      <c r="C1491" s="66" t="s">
        <v>36</v>
      </c>
      <c r="D1491" s="66" t="s">
        <v>816</v>
      </c>
      <c r="E1491" s="66" t="s">
        <v>817</v>
      </c>
      <c r="F1491" s="173">
        <v>99</v>
      </c>
      <c r="G1491" s="66" t="s">
        <v>670</v>
      </c>
      <c r="H1491" s="285">
        <f t="shared" si="1457"/>
        <v>53</v>
      </c>
      <c r="I1491" s="65">
        <v>52</v>
      </c>
      <c r="J1491" s="192">
        <v>16</v>
      </c>
      <c r="K1491" s="192">
        <v>2153</v>
      </c>
      <c r="L1491" s="193">
        <v>69</v>
      </c>
      <c r="M1491" s="194">
        <f t="shared" si="1464"/>
        <v>134.5625</v>
      </c>
      <c r="N1491" s="242">
        <f t="shared" si="1465"/>
        <v>130.25</v>
      </c>
      <c r="O1491" s="192">
        <v>239</v>
      </c>
      <c r="P1491" s="285">
        <f t="shared" ref="P1491:R1491" si="1469">P1490</f>
        <v>30</v>
      </c>
      <c r="Q1491" s="285">
        <f t="shared" si="1469"/>
        <v>2</v>
      </c>
      <c r="R1491" s="285">
        <f t="shared" si="1469"/>
        <v>64337</v>
      </c>
      <c r="S1491" s="66"/>
    </row>
    <row r="1492" spans="1:19">
      <c r="A1492" s="284">
        <f t="shared" si="1459"/>
        <v>43080</v>
      </c>
      <c r="B1492" s="285">
        <f t="shared" si="1456"/>
        <v>12</v>
      </c>
      <c r="C1492" s="66" t="s">
        <v>967</v>
      </c>
      <c r="D1492" s="66" t="s">
        <v>967</v>
      </c>
      <c r="E1492" s="66" t="s">
        <v>545</v>
      </c>
      <c r="F1492" s="101">
        <v>98</v>
      </c>
      <c r="G1492" s="66" t="s">
        <v>670</v>
      </c>
      <c r="H1492" s="285">
        <f t="shared" si="1457"/>
        <v>53</v>
      </c>
      <c r="I1492" s="65">
        <v>5</v>
      </c>
      <c r="J1492" s="192">
        <v>16</v>
      </c>
      <c r="K1492" s="192">
        <v>2155</v>
      </c>
      <c r="L1492" s="193">
        <v>20</v>
      </c>
      <c r="M1492" s="194">
        <f>IF(J1492=0,0,(K1492)/J1492)</f>
        <v>134.6875</v>
      </c>
      <c r="N1492" s="242">
        <f>IF(J1492=0,0,(K1492-L1492)/J1492)</f>
        <v>133.4375</v>
      </c>
      <c r="O1492" s="192">
        <v>619</v>
      </c>
      <c r="P1492" s="285">
        <f t="shared" ref="P1492:R1492" si="1470">P1491</f>
        <v>30</v>
      </c>
      <c r="Q1492" s="285">
        <f t="shared" si="1470"/>
        <v>2</v>
      </c>
      <c r="R1492" s="285">
        <f t="shared" si="1470"/>
        <v>64337</v>
      </c>
      <c r="S1492" s="66"/>
    </row>
    <row r="1493" spans="1:19">
      <c r="A1493" s="284">
        <f t="shared" si="1459"/>
        <v>43080</v>
      </c>
      <c r="B1493" s="285">
        <f t="shared" si="1456"/>
        <v>13</v>
      </c>
      <c r="C1493" s="66" t="s">
        <v>921</v>
      </c>
      <c r="D1493" s="66" t="s">
        <v>925</v>
      </c>
      <c r="E1493" s="66" t="s">
        <v>545</v>
      </c>
      <c r="F1493" s="101">
        <v>96</v>
      </c>
      <c r="G1493" s="66" t="s">
        <v>670</v>
      </c>
      <c r="H1493" s="285">
        <f t="shared" si="1457"/>
        <v>53</v>
      </c>
      <c r="I1493" s="65">
        <v>28</v>
      </c>
      <c r="J1493" s="192">
        <v>16</v>
      </c>
      <c r="K1493" s="192">
        <v>2122</v>
      </c>
      <c r="L1493" s="193">
        <v>25</v>
      </c>
      <c r="M1493" s="194">
        <f t="shared" ref="M1493" si="1471">IF(J1493=0,0,(K1493)/J1493)</f>
        <v>132.625</v>
      </c>
      <c r="N1493" s="242">
        <f t="shared" ref="N1493" si="1472">IF(J1493=0,0,(K1493-L1493)/J1493)</f>
        <v>131.0625</v>
      </c>
      <c r="O1493" s="192">
        <v>33</v>
      </c>
      <c r="P1493" s="285">
        <f t="shared" ref="P1493:R1493" si="1473">P1492</f>
        <v>30</v>
      </c>
      <c r="Q1493" s="285">
        <f t="shared" si="1473"/>
        <v>2</v>
      </c>
      <c r="R1493" s="285">
        <f t="shared" si="1473"/>
        <v>64337</v>
      </c>
      <c r="S1493" s="66"/>
    </row>
    <row r="1494" spans="1:19">
      <c r="A1494" s="284">
        <f t="shared" si="1459"/>
        <v>43080</v>
      </c>
      <c r="B1494" s="285">
        <f t="shared" si="1456"/>
        <v>14</v>
      </c>
      <c r="C1494" s="66" t="s">
        <v>629</v>
      </c>
      <c r="D1494" s="66" t="s">
        <v>629</v>
      </c>
      <c r="E1494" s="111" t="s">
        <v>959</v>
      </c>
      <c r="F1494" s="173">
        <v>96</v>
      </c>
      <c r="G1494" s="66" t="s">
        <v>670</v>
      </c>
      <c r="H1494" s="285">
        <f t="shared" si="1457"/>
        <v>53</v>
      </c>
      <c r="I1494" s="65">
        <v>16</v>
      </c>
      <c r="J1494" s="192">
        <v>16</v>
      </c>
      <c r="K1494" s="192">
        <v>2160</v>
      </c>
      <c r="L1494" s="193">
        <v>81</v>
      </c>
      <c r="M1494" s="194">
        <f>IF(J1494=0,0,(K1494)/J1494)</f>
        <v>135</v>
      </c>
      <c r="N1494" s="242">
        <f>IF(J1494=0,0,(K1494-L1494)/J1494)</f>
        <v>129.9375</v>
      </c>
      <c r="O1494" s="192">
        <v>147</v>
      </c>
      <c r="P1494" s="285">
        <f t="shared" ref="P1494:R1494" si="1474">P1493</f>
        <v>30</v>
      </c>
      <c r="Q1494" s="285">
        <f t="shared" si="1474"/>
        <v>2</v>
      </c>
      <c r="R1494" s="285">
        <f t="shared" si="1474"/>
        <v>64337</v>
      </c>
      <c r="S1494" s="66"/>
    </row>
    <row r="1495" spans="1:19">
      <c r="A1495" s="284">
        <f t="shared" si="1459"/>
        <v>43080</v>
      </c>
      <c r="B1495" s="285">
        <f t="shared" si="1456"/>
        <v>15</v>
      </c>
      <c r="C1495" s="66" t="s">
        <v>989</v>
      </c>
      <c r="D1495" s="66"/>
      <c r="E1495" s="66"/>
      <c r="F1495" s="173">
        <v>93</v>
      </c>
      <c r="G1495" s="28" t="s">
        <v>987</v>
      </c>
      <c r="H1495" s="285">
        <f t="shared" si="1457"/>
        <v>53</v>
      </c>
      <c r="I1495" s="247">
        <v>2</v>
      </c>
      <c r="J1495" s="192">
        <v>16</v>
      </c>
      <c r="K1495" s="248">
        <v>2160</v>
      </c>
      <c r="L1495" s="193">
        <v>27</v>
      </c>
      <c r="M1495" s="250">
        <f t="shared" ref="M1495" si="1475">IF(J1495=0,0,(K1495)/J1495)</f>
        <v>135</v>
      </c>
      <c r="N1495" s="251">
        <f t="shared" ref="N1495" si="1476">IF(J1495=0,0,(K1495-L1495)/J1495)</f>
        <v>133.3125</v>
      </c>
      <c r="O1495" s="192">
        <v>215</v>
      </c>
      <c r="P1495" s="285">
        <f t="shared" ref="P1495:R1495" si="1477">P1494</f>
        <v>30</v>
      </c>
      <c r="Q1495" s="285">
        <f t="shared" si="1477"/>
        <v>2</v>
      </c>
      <c r="R1495" s="285">
        <f t="shared" si="1477"/>
        <v>64337</v>
      </c>
      <c r="S1495" s="66"/>
    </row>
    <row r="1496" spans="1:19">
      <c r="A1496" s="284">
        <f t="shared" si="1459"/>
        <v>43080</v>
      </c>
      <c r="B1496" s="285">
        <f t="shared" si="1456"/>
        <v>16</v>
      </c>
      <c r="C1496" s="66" t="s">
        <v>924</v>
      </c>
      <c r="D1496" s="66" t="s">
        <v>924</v>
      </c>
      <c r="E1496" s="66" t="s">
        <v>545</v>
      </c>
      <c r="F1496" s="101">
        <v>92</v>
      </c>
      <c r="G1496" s="66" t="s">
        <v>670</v>
      </c>
      <c r="H1496" s="285">
        <f t="shared" si="1457"/>
        <v>53</v>
      </c>
      <c r="I1496" s="65">
        <v>16</v>
      </c>
      <c r="J1496" s="192">
        <v>16</v>
      </c>
      <c r="K1496" s="192">
        <v>2160</v>
      </c>
      <c r="L1496" s="193">
        <v>4</v>
      </c>
      <c r="M1496" s="194">
        <f>IF(J1496=0,0,(K1496)/J1496)</f>
        <v>135</v>
      </c>
      <c r="N1496" s="242">
        <f>IF(J1496=0,0,(K1496-L1496)/J1496)</f>
        <v>134.75</v>
      </c>
      <c r="O1496" s="192">
        <v>204</v>
      </c>
      <c r="P1496" s="285">
        <f t="shared" ref="P1496:R1496" si="1478">P1495</f>
        <v>30</v>
      </c>
      <c r="Q1496" s="285">
        <f t="shared" si="1478"/>
        <v>2</v>
      </c>
      <c r="R1496" s="285">
        <f t="shared" si="1478"/>
        <v>64337</v>
      </c>
      <c r="S1496" s="66"/>
    </row>
    <row r="1497" spans="1:19">
      <c r="A1497" s="284">
        <f t="shared" si="1459"/>
        <v>43080</v>
      </c>
      <c r="B1497" s="285">
        <f t="shared" si="1456"/>
        <v>17</v>
      </c>
      <c r="C1497" s="66" t="s">
        <v>381</v>
      </c>
      <c r="D1497" s="66" t="s">
        <v>928</v>
      </c>
      <c r="E1497" s="66" t="s">
        <v>545</v>
      </c>
      <c r="F1497" s="101">
        <v>92</v>
      </c>
      <c r="G1497" s="66" t="s">
        <v>670</v>
      </c>
      <c r="H1497" s="285">
        <f t="shared" si="1457"/>
        <v>53</v>
      </c>
      <c r="I1497" s="65">
        <v>37</v>
      </c>
      <c r="J1497" s="192">
        <v>16</v>
      </c>
      <c r="K1497" s="192">
        <v>2160</v>
      </c>
      <c r="L1497" s="193">
        <v>16</v>
      </c>
      <c r="M1497" s="194">
        <f t="shared" ref="M1497:M1511" si="1479">IF(J1497=0,0,(K1497)/J1497)</f>
        <v>135</v>
      </c>
      <c r="N1497" s="242">
        <f t="shared" ref="N1497:N1510" si="1480">IF(J1497=0,0,(K1497-L1497)/J1497)</f>
        <v>134</v>
      </c>
      <c r="O1497" s="192">
        <v>135</v>
      </c>
      <c r="P1497" s="285">
        <f t="shared" ref="P1497:R1497" si="1481">P1496</f>
        <v>30</v>
      </c>
      <c r="Q1497" s="285">
        <f t="shared" si="1481"/>
        <v>2</v>
      </c>
      <c r="R1497" s="285">
        <f t="shared" si="1481"/>
        <v>64337</v>
      </c>
      <c r="S1497" s="66"/>
    </row>
    <row r="1498" spans="1:19">
      <c r="A1498" s="284">
        <f t="shared" si="1459"/>
        <v>43080</v>
      </c>
      <c r="B1498" s="285">
        <f t="shared" si="1456"/>
        <v>18</v>
      </c>
      <c r="C1498" s="66" t="s">
        <v>942</v>
      </c>
      <c r="D1498" s="66" t="s">
        <v>942</v>
      </c>
      <c r="E1498" s="66"/>
      <c r="F1498" s="101">
        <v>93</v>
      </c>
      <c r="G1498" s="66" t="s">
        <v>343</v>
      </c>
      <c r="H1498" s="285">
        <f t="shared" si="1457"/>
        <v>53</v>
      </c>
      <c r="I1498" s="65">
        <v>12</v>
      </c>
      <c r="J1498" s="192">
        <v>15</v>
      </c>
      <c r="K1498" s="192">
        <v>2001</v>
      </c>
      <c r="L1498" s="193">
        <v>43</v>
      </c>
      <c r="M1498" s="194">
        <f t="shared" si="1479"/>
        <v>133.4</v>
      </c>
      <c r="N1498" s="242">
        <f t="shared" si="1480"/>
        <v>130.53333333333333</v>
      </c>
      <c r="O1498" s="192">
        <v>57</v>
      </c>
      <c r="P1498" s="285">
        <f t="shared" ref="P1498:R1498" si="1482">P1497</f>
        <v>30</v>
      </c>
      <c r="Q1498" s="285">
        <f t="shared" si="1482"/>
        <v>2</v>
      </c>
      <c r="R1498" s="285">
        <f t="shared" si="1482"/>
        <v>64337</v>
      </c>
      <c r="S1498" s="66"/>
    </row>
    <row r="1499" spans="1:19">
      <c r="A1499" s="284">
        <f t="shared" si="1459"/>
        <v>43080</v>
      </c>
      <c r="B1499" s="285">
        <f t="shared" si="1456"/>
        <v>19</v>
      </c>
      <c r="C1499" s="66" t="s">
        <v>990</v>
      </c>
      <c r="D1499" s="66"/>
      <c r="E1499" s="66"/>
      <c r="F1499" s="300">
        <v>91</v>
      </c>
      <c r="G1499" s="28" t="s">
        <v>987</v>
      </c>
      <c r="H1499" s="285">
        <f t="shared" si="1457"/>
        <v>53</v>
      </c>
      <c r="I1499" s="247">
        <v>2</v>
      </c>
      <c r="J1499" s="192">
        <v>16</v>
      </c>
      <c r="K1499" s="248">
        <v>2160</v>
      </c>
      <c r="L1499" s="193">
        <v>0</v>
      </c>
      <c r="M1499" s="250">
        <f t="shared" si="1479"/>
        <v>135</v>
      </c>
      <c r="N1499" s="251">
        <f t="shared" si="1480"/>
        <v>135</v>
      </c>
      <c r="O1499" s="192">
        <v>1226</v>
      </c>
      <c r="P1499" s="285">
        <f t="shared" ref="P1499:R1499" si="1483">P1498</f>
        <v>30</v>
      </c>
      <c r="Q1499" s="285">
        <f t="shared" si="1483"/>
        <v>2</v>
      </c>
      <c r="R1499" s="285">
        <f t="shared" si="1483"/>
        <v>64337</v>
      </c>
      <c r="S1499" s="66"/>
    </row>
    <row r="1500" spans="1:19">
      <c r="A1500" s="284">
        <f t="shared" si="1459"/>
        <v>43080</v>
      </c>
      <c r="B1500" s="285">
        <f t="shared" si="1456"/>
        <v>20</v>
      </c>
      <c r="C1500" s="407" t="s">
        <v>579</v>
      </c>
      <c r="D1500" s="111" t="s">
        <v>397</v>
      </c>
      <c r="E1500" s="111" t="s">
        <v>810</v>
      </c>
      <c r="F1500" s="278">
        <v>90</v>
      </c>
      <c r="G1500" s="66" t="s">
        <v>670</v>
      </c>
      <c r="H1500" s="285">
        <f t="shared" si="1457"/>
        <v>53</v>
      </c>
      <c r="I1500" s="247">
        <v>35</v>
      </c>
      <c r="J1500" s="192">
        <v>16</v>
      </c>
      <c r="K1500" s="192">
        <v>2160</v>
      </c>
      <c r="L1500" s="193">
        <v>10</v>
      </c>
      <c r="M1500" s="250">
        <f t="shared" si="1479"/>
        <v>135</v>
      </c>
      <c r="N1500" s="251">
        <f t="shared" si="1480"/>
        <v>134.375</v>
      </c>
      <c r="O1500" s="192">
        <v>278</v>
      </c>
      <c r="P1500" s="285">
        <f t="shared" ref="P1500:R1500" si="1484">P1499</f>
        <v>30</v>
      </c>
      <c r="Q1500" s="285">
        <f t="shared" si="1484"/>
        <v>2</v>
      </c>
      <c r="R1500" s="285">
        <f t="shared" si="1484"/>
        <v>64337</v>
      </c>
      <c r="S1500" s="66"/>
    </row>
    <row r="1501" spans="1:19">
      <c r="A1501" s="284">
        <f t="shared" si="1459"/>
        <v>43080</v>
      </c>
      <c r="B1501" s="285">
        <f t="shared" si="1456"/>
        <v>21</v>
      </c>
      <c r="C1501" s="66" t="s">
        <v>577</v>
      </c>
      <c r="D1501" s="66" t="s">
        <v>577</v>
      </c>
      <c r="E1501" s="66" t="s">
        <v>545</v>
      </c>
      <c r="F1501" s="278">
        <v>88</v>
      </c>
      <c r="G1501" s="66" t="s">
        <v>670</v>
      </c>
      <c r="H1501" s="285">
        <f t="shared" si="1457"/>
        <v>53</v>
      </c>
      <c r="I1501" s="247">
        <v>25</v>
      </c>
      <c r="J1501" s="192">
        <v>16</v>
      </c>
      <c r="K1501" s="248">
        <v>2160</v>
      </c>
      <c r="L1501" s="193">
        <v>27</v>
      </c>
      <c r="M1501" s="250">
        <f t="shared" si="1479"/>
        <v>135</v>
      </c>
      <c r="N1501" s="251">
        <f t="shared" si="1480"/>
        <v>133.3125</v>
      </c>
      <c r="O1501" s="192">
        <v>225</v>
      </c>
      <c r="P1501" s="285">
        <f t="shared" ref="P1501:R1501" si="1485">P1500</f>
        <v>30</v>
      </c>
      <c r="Q1501" s="285">
        <f t="shared" si="1485"/>
        <v>2</v>
      </c>
      <c r="R1501" s="285">
        <f t="shared" si="1485"/>
        <v>64337</v>
      </c>
      <c r="S1501" s="66"/>
    </row>
    <row r="1502" spans="1:19">
      <c r="A1502" s="284">
        <f t="shared" si="1459"/>
        <v>43080</v>
      </c>
      <c r="B1502" s="285">
        <f t="shared" si="1456"/>
        <v>22</v>
      </c>
      <c r="C1502" s="66" t="s">
        <v>943</v>
      </c>
      <c r="D1502" s="66" t="s">
        <v>943</v>
      </c>
      <c r="E1502" s="66" t="s">
        <v>545</v>
      </c>
      <c r="F1502" s="101">
        <v>84</v>
      </c>
      <c r="G1502" s="66" t="s">
        <v>343</v>
      </c>
      <c r="H1502" s="285">
        <f t="shared" si="1457"/>
        <v>53</v>
      </c>
      <c r="I1502" s="65">
        <v>12</v>
      </c>
      <c r="J1502" s="192">
        <v>16</v>
      </c>
      <c r="K1502" s="192">
        <v>2142</v>
      </c>
      <c r="L1502" s="193">
        <v>34</v>
      </c>
      <c r="M1502" s="194">
        <f t="shared" si="1479"/>
        <v>133.875</v>
      </c>
      <c r="N1502" s="242">
        <f t="shared" si="1480"/>
        <v>131.75</v>
      </c>
      <c r="O1502" s="192">
        <v>108</v>
      </c>
      <c r="P1502" s="285">
        <f t="shared" ref="P1502:R1502" si="1486">P1501</f>
        <v>30</v>
      </c>
      <c r="Q1502" s="285">
        <f t="shared" si="1486"/>
        <v>2</v>
      </c>
      <c r="R1502" s="285">
        <f t="shared" si="1486"/>
        <v>64337</v>
      </c>
      <c r="S1502" s="66"/>
    </row>
    <row r="1503" spans="1:19">
      <c r="A1503" s="284">
        <f t="shared" si="1459"/>
        <v>43080</v>
      </c>
      <c r="B1503" s="285">
        <f t="shared" si="1456"/>
        <v>23</v>
      </c>
      <c r="C1503" s="28" t="s">
        <v>976</v>
      </c>
      <c r="D1503" s="66"/>
      <c r="E1503" s="66" t="s">
        <v>545</v>
      </c>
      <c r="F1503" s="300">
        <v>82</v>
      </c>
      <c r="G1503" s="66" t="s">
        <v>343</v>
      </c>
      <c r="H1503" s="285">
        <f t="shared" si="1457"/>
        <v>53</v>
      </c>
      <c r="I1503" s="247">
        <v>14</v>
      </c>
      <c r="J1503" s="192">
        <v>16</v>
      </c>
      <c r="K1503" s="248">
        <v>2125</v>
      </c>
      <c r="L1503" s="193">
        <v>0</v>
      </c>
      <c r="M1503" s="250">
        <f t="shared" si="1479"/>
        <v>132.8125</v>
      </c>
      <c r="N1503" s="251">
        <f t="shared" si="1480"/>
        <v>132.8125</v>
      </c>
      <c r="O1503" s="192">
        <v>125</v>
      </c>
      <c r="P1503" s="285">
        <f t="shared" ref="P1503:R1503" si="1487">P1502</f>
        <v>30</v>
      </c>
      <c r="Q1503" s="285">
        <f t="shared" si="1487"/>
        <v>2</v>
      </c>
      <c r="R1503" s="285">
        <f t="shared" si="1487"/>
        <v>64337</v>
      </c>
      <c r="S1503" s="66"/>
    </row>
    <row r="1504" spans="1:19">
      <c r="A1504" s="284">
        <f t="shared" si="1459"/>
        <v>43080</v>
      </c>
      <c r="B1504" s="285">
        <f t="shared" si="1456"/>
        <v>24</v>
      </c>
      <c r="C1504" s="28" t="s">
        <v>963</v>
      </c>
      <c r="D1504" s="66"/>
      <c r="E1504" s="66"/>
      <c r="F1504" s="300">
        <v>77</v>
      </c>
      <c r="G1504" s="66" t="s">
        <v>670</v>
      </c>
      <c r="H1504" s="285">
        <f t="shared" si="1457"/>
        <v>53</v>
      </c>
      <c r="I1504" s="247">
        <v>8</v>
      </c>
      <c r="J1504" s="192">
        <v>16</v>
      </c>
      <c r="K1504" s="248">
        <v>2151</v>
      </c>
      <c r="L1504" s="193">
        <v>44</v>
      </c>
      <c r="M1504" s="250">
        <f t="shared" si="1479"/>
        <v>134.4375</v>
      </c>
      <c r="N1504" s="251">
        <f t="shared" si="1480"/>
        <v>131.6875</v>
      </c>
      <c r="O1504" s="192">
        <v>252</v>
      </c>
      <c r="P1504" s="285">
        <f t="shared" ref="P1504:R1504" si="1488">P1503</f>
        <v>30</v>
      </c>
      <c r="Q1504" s="285">
        <f t="shared" si="1488"/>
        <v>2</v>
      </c>
      <c r="R1504" s="285">
        <f t="shared" si="1488"/>
        <v>64337</v>
      </c>
      <c r="S1504" s="66"/>
    </row>
    <row r="1505" spans="1:20">
      <c r="A1505" s="284">
        <f t="shared" si="1459"/>
        <v>43080</v>
      </c>
      <c r="B1505" s="285">
        <f t="shared" si="1456"/>
        <v>25</v>
      </c>
      <c r="C1505" s="425" t="s">
        <v>992</v>
      </c>
      <c r="D1505" s="425"/>
      <c r="E1505" s="425"/>
      <c r="F1505" s="300">
        <v>75</v>
      </c>
      <c r="G1505" s="28" t="s">
        <v>987</v>
      </c>
      <c r="H1505" s="285">
        <f t="shared" si="1457"/>
        <v>53</v>
      </c>
      <c r="I1505" s="247">
        <v>1</v>
      </c>
      <c r="J1505" s="192">
        <v>16</v>
      </c>
      <c r="K1505" s="248">
        <v>2157</v>
      </c>
      <c r="L1505" s="193">
        <v>0</v>
      </c>
      <c r="M1505" s="250">
        <f t="shared" ref="M1505" si="1489">IF(J1505=0,0,(K1505)/J1505)</f>
        <v>134.8125</v>
      </c>
      <c r="N1505" s="251">
        <f t="shared" ref="N1505" si="1490">IF(J1505=0,0,(K1505-L1505)/J1505)</f>
        <v>134.8125</v>
      </c>
      <c r="O1505" s="192">
        <v>336</v>
      </c>
      <c r="P1505" s="285">
        <f t="shared" ref="P1505:R1505" si="1491">P1504</f>
        <v>30</v>
      </c>
      <c r="Q1505" s="285">
        <f t="shared" si="1491"/>
        <v>2</v>
      </c>
      <c r="R1505" s="285">
        <f t="shared" si="1491"/>
        <v>64337</v>
      </c>
      <c r="S1505" s="66"/>
    </row>
    <row r="1506" spans="1:20">
      <c r="A1506" s="284">
        <f t="shared" si="1459"/>
        <v>43080</v>
      </c>
      <c r="B1506" s="285">
        <f t="shared" si="1456"/>
        <v>26</v>
      </c>
      <c r="C1506" s="66" t="s">
        <v>991</v>
      </c>
      <c r="D1506" s="66"/>
      <c r="E1506" s="66"/>
      <c r="F1506" s="300">
        <v>73</v>
      </c>
      <c r="G1506" s="28" t="s">
        <v>987</v>
      </c>
      <c r="H1506" s="285">
        <f t="shared" si="1457"/>
        <v>53</v>
      </c>
      <c r="I1506" s="247">
        <v>2</v>
      </c>
      <c r="J1506" s="192">
        <v>16</v>
      </c>
      <c r="K1506" s="248">
        <v>2156</v>
      </c>
      <c r="L1506" s="193">
        <v>14</v>
      </c>
      <c r="M1506" s="250">
        <f t="shared" si="1479"/>
        <v>134.75</v>
      </c>
      <c r="N1506" s="251">
        <f t="shared" si="1480"/>
        <v>133.875</v>
      </c>
      <c r="O1506" s="192">
        <v>319</v>
      </c>
      <c r="P1506" s="285">
        <f t="shared" ref="P1506:R1506" si="1492">P1505</f>
        <v>30</v>
      </c>
      <c r="Q1506" s="285">
        <f t="shared" si="1492"/>
        <v>2</v>
      </c>
      <c r="R1506" s="285">
        <f t="shared" si="1492"/>
        <v>64337</v>
      </c>
      <c r="S1506" s="66"/>
    </row>
    <row r="1507" spans="1:20">
      <c r="A1507" s="284">
        <f t="shared" si="1459"/>
        <v>43080</v>
      </c>
      <c r="B1507" s="285">
        <f t="shared" si="1456"/>
        <v>27</v>
      </c>
      <c r="C1507" s="66" t="s">
        <v>614</v>
      </c>
      <c r="D1507" s="66" t="s">
        <v>929</v>
      </c>
      <c r="E1507" s="66" t="s">
        <v>545</v>
      </c>
      <c r="F1507" s="101">
        <v>73</v>
      </c>
      <c r="G1507" s="66" t="s">
        <v>670</v>
      </c>
      <c r="H1507" s="285">
        <f t="shared" si="1457"/>
        <v>53</v>
      </c>
      <c r="I1507" s="65">
        <v>49</v>
      </c>
      <c r="J1507" s="192">
        <v>16</v>
      </c>
      <c r="K1507" s="192">
        <v>2160</v>
      </c>
      <c r="L1507" s="193">
        <v>54</v>
      </c>
      <c r="M1507" s="194">
        <f t="shared" si="1479"/>
        <v>135</v>
      </c>
      <c r="N1507" s="242">
        <f t="shared" si="1480"/>
        <v>131.625</v>
      </c>
      <c r="O1507" s="192">
        <v>192</v>
      </c>
      <c r="P1507" s="285">
        <f t="shared" ref="P1507:R1507" si="1493">P1506</f>
        <v>30</v>
      </c>
      <c r="Q1507" s="285">
        <f t="shared" si="1493"/>
        <v>2</v>
      </c>
      <c r="R1507" s="285">
        <f t="shared" si="1493"/>
        <v>64337</v>
      </c>
      <c r="S1507" s="66"/>
    </row>
    <row r="1508" spans="1:20">
      <c r="A1508" s="284">
        <f t="shared" si="1459"/>
        <v>43080</v>
      </c>
      <c r="B1508" s="285">
        <f t="shared" si="1456"/>
        <v>28</v>
      </c>
      <c r="C1508" s="407" t="s">
        <v>576</v>
      </c>
      <c r="D1508" s="111" t="s">
        <v>826</v>
      </c>
      <c r="E1508" s="111" t="s">
        <v>810</v>
      </c>
      <c r="F1508" s="278">
        <v>70</v>
      </c>
      <c r="G1508" s="293" t="s">
        <v>536</v>
      </c>
      <c r="H1508" s="285">
        <f t="shared" si="1457"/>
        <v>53</v>
      </c>
      <c r="I1508" s="247">
        <v>50</v>
      </c>
      <c r="J1508" s="192">
        <v>16</v>
      </c>
      <c r="K1508" s="248">
        <v>2150</v>
      </c>
      <c r="L1508" s="193">
        <v>103</v>
      </c>
      <c r="M1508" s="250">
        <f t="shared" si="1479"/>
        <v>134.375</v>
      </c>
      <c r="N1508" s="251">
        <f t="shared" si="1480"/>
        <v>127.9375</v>
      </c>
      <c r="O1508" s="248">
        <v>261</v>
      </c>
      <c r="P1508" s="285">
        <f t="shared" ref="P1508:R1508" si="1494">P1507</f>
        <v>30</v>
      </c>
      <c r="Q1508" s="285">
        <f t="shared" si="1494"/>
        <v>2</v>
      </c>
      <c r="R1508" s="285">
        <f t="shared" si="1494"/>
        <v>64337</v>
      </c>
      <c r="S1508" s="66"/>
    </row>
    <row r="1509" spans="1:20">
      <c r="A1509" s="284">
        <f t="shared" si="1459"/>
        <v>43080</v>
      </c>
      <c r="B1509" s="285">
        <f t="shared" si="1456"/>
        <v>29</v>
      </c>
      <c r="C1509" s="196" t="s">
        <v>881</v>
      </c>
      <c r="D1509" s="196" t="s">
        <v>881</v>
      </c>
      <c r="E1509" s="196" t="s">
        <v>545</v>
      </c>
      <c r="F1509" s="278">
        <v>63</v>
      </c>
      <c r="G1509" s="28" t="s">
        <v>955</v>
      </c>
      <c r="H1509" s="285">
        <f t="shared" si="1457"/>
        <v>53</v>
      </c>
      <c r="I1509" s="65">
        <v>20</v>
      </c>
      <c r="J1509" s="192">
        <v>16</v>
      </c>
      <c r="K1509" s="192">
        <v>2139</v>
      </c>
      <c r="L1509" s="193">
        <v>53</v>
      </c>
      <c r="M1509" s="194">
        <f>IF(J1509=0,0,(K1509)/J1509)</f>
        <v>133.6875</v>
      </c>
      <c r="N1509" s="242">
        <f t="shared" si="1480"/>
        <v>130.375</v>
      </c>
      <c r="O1509" s="192">
        <v>42</v>
      </c>
      <c r="P1509" s="285">
        <f t="shared" ref="P1509:R1509" si="1495">P1508</f>
        <v>30</v>
      </c>
      <c r="Q1509" s="285">
        <f t="shared" si="1495"/>
        <v>2</v>
      </c>
      <c r="R1509" s="285">
        <f t="shared" si="1495"/>
        <v>64337</v>
      </c>
      <c r="S1509" s="292"/>
    </row>
    <row r="1510" spans="1:20">
      <c r="A1510" s="284">
        <f t="shared" si="1459"/>
        <v>43080</v>
      </c>
      <c r="B1510" s="285">
        <f t="shared" si="1456"/>
        <v>30</v>
      </c>
      <c r="C1510" s="66" t="s">
        <v>932</v>
      </c>
      <c r="D1510" s="66" t="s">
        <v>930</v>
      </c>
      <c r="E1510" s="66" t="s">
        <v>545</v>
      </c>
      <c r="F1510" s="300">
        <v>59</v>
      </c>
      <c r="G1510" s="293" t="s">
        <v>343</v>
      </c>
      <c r="H1510" s="285">
        <f t="shared" si="1457"/>
        <v>53</v>
      </c>
      <c r="I1510" s="247">
        <v>19</v>
      </c>
      <c r="J1510" s="192">
        <v>16</v>
      </c>
      <c r="K1510" s="248">
        <v>2152</v>
      </c>
      <c r="L1510" s="249">
        <v>9</v>
      </c>
      <c r="M1510" s="250">
        <f t="shared" si="1479"/>
        <v>134.5</v>
      </c>
      <c r="N1510" s="251">
        <f t="shared" si="1480"/>
        <v>133.9375</v>
      </c>
      <c r="O1510" s="248">
        <v>69</v>
      </c>
      <c r="P1510" s="285">
        <f t="shared" ref="P1510:R1510" si="1496">P1509</f>
        <v>30</v>
      </c>
      <c r="Q1510" s="285">
        <f t="shared" si="1496"/>
        <v>2</v>
      </c>
      <c r="R1510" s="285">
        <f t="shared" si="1496"/>
        <v>64337</v>
      </c>
      <c r="S1510" s="66"/>
    </row>
    <row r="1511" spans="1:20">
      <c r="A1511" s="280">
        <f>A1510+7</f>
        <v>43087</v>
      </c>
      <c r="B1511" s="167">
        <v>1</v>
      </c>
      <c r="C1511" s="401" t="s">
        <v>969</v>
      </c>
      <c r="D1511" s="142" t="s">
        <v>965</v>
      </c>
      <c r="E1511" s="142"/>
      <c r="F1511" s="170">
        <v>165</v>
      </c>
      <c r="G1511" s="142" t="s">
        <v>670</v>
      </c>
      <c r="H1511" s="167">
        <f>H1510+1</f>
        <v>54</v>
      </c>
      <c r="I1511" s="141">
        <v>6</v>
      </c>
      <c r="J1511" s="183">
        <v>16</v>
      </c>
      <c r="K1511" s="183">
        <v>2160</v>
      </c>
      <c r="L1511" s="184">
        <v>20</v>
      </c>
      <c r="M1511" s="185">
        <f t="shared" si="1479"/>
        <v>135</v>
      </c>
      <c r="N1511" s="256">
        <f>IF(J1511=0,0,(K1511-L1511)/J1511)</f>
        <v>133.75</v>
      </c>
      <c r="O1511" s="183">
        <v>1273</v>
      </c>
      <c r="P1511" s="167">
        <f>COUNTA(C1511:C1540)</f>
        <v>30</v>
      </c>
      <c r="Q1511" s="167">
        <v>2</v>
      </c>
      <c r="R1511" s="167">
        <f>SUM(K1511:K1540)</f>
        <v>64361</v>
      </c>
      <c r="S1511" s="413">
        <f>SUM(L1511:L1540)</f>
        <v>902</v>
      </c>
      <c r="T1511" s="232"/>
    </row>
    <row r="1512" spans="1:20">
      <c r="A1512" s="280">
        <f>A1511</f>
        <v>43087</v>
      </c>
      <c r="B1512" s="167">
        <f t="shared" si="1456"/>
        <v>2</v>
      </c>
      <c r="C1512" s="144" t="s">
        <v>911</v>
      </c>
      <c r="D1512" s="297"/>
      <c r="E1512" s="297"/>
      <c r="F1512" s="170">
        <v>121</v>
      </c>
      <c r="G1512" s="149" t="s">
        <v>670</v>
      </c>
      <c r="H1512" s="167">
        <f t="shared" si="1457"/>
        <v>54</v>
      </c>
      <c r="I1512" s="141">
        <v>14</v>
      </c>
      <c r="J1512" s="183">
        <v>16</v>
      </c>
      <c r="K1512" s="183">
        <v>2160</v>
      </c>
      <c r="L1512" s="184">
        <v>14</v>
      </c>
      <c r="M1512" s="185">
        <f>IF(J1512=0,0,(K1512)/J1512)</f>
        <v>135</v>
      </c>
      <c r="N1512" s="256">
        <f>IF(J1512=0,0,(K1512-L1512)/J1512)</f>
        <v>134.125</v>
      </c>
      <c r="O1512" s="183">
        <v>415</v>
      </c>
      <c r="P1512" s="167">
        <f t="shared" ref="P1512:R1512" si="1497">P1511</f>
        <v>30</v>
      </c>
      <c r="Q1512" s="167">
        <f t="shared" si="1497"/>
        <v>2</v>
      </c>
      <c r="R1512" s="167">
        <f t="shared" si="1497"/>
        <v>64361</v>
      </c>
      <c r="S1512" s="142" t="s">
        <v>744</v>
      </c>
    </row>
    <row r="1513" spans="1:20">
      <c r="A1513" s="280">
        <f t="shared" ref="A1513:A1540" si="1498">A1512</f>
        <v>43087</v>
      </c>
      <c r="B1513" s="167">
        <f t="shared" si="1456"/>
        <v>3</v>
      </c>
      <c r="C1513" s="144" t="s">
        <v>402</v>
      </c>
      <c r="D1513" s="144" t="s">
        <v>551</v>
      </c>
      <c r="E1513" s="142" t="s">
        <v>545</v>
      </c>
      <c r="F1513" s="170">
        <v>122</v>
      </c>
      <c r="G1513" s="149" t="s">
        <v>670</v>
      </c>
      <c r="H1513" s="167">
        <f t="shared" si="1457"/>
        <v>54</v>
      </c>
      <c r="I1513" s="141">
        <v>43</v>
      </c>
      <c r="J1513" s="183">
        <v>16</v>
      </c>
      <c r="K1513" s="183">
        <v>2160</v>
      </c>
      <c r="L1513" s="184">
        <v>15</v>
      </c>
      <c r="M1513" s="185">
        <f t="shared" ref="M1513:M1514" si="1499">IF(J1513=0,0,(K1513)/J1513)</f>
        <v>135</v>
      </c>
      <c r="N1513" s="256">
        <f t="shared" ref="N1513" si="1500">IF(J1513=0,0,(K1513-L1513)/J1513)</f>
        <v>134.0625</v>
      </c>
      <c r="O1513" s="183">
        <v>138</v>
      </c>
      <c r="P1513" s="167">
        <f t="shared" ref="P1513:R1513" si="1501">P1512</f>
        <v>30</v>
      </c>
      <c r="Q1513" s="167">
        <f t="shared" si="1501"/>
        <v>2</v>
      </c>
      <c r="R1513" s="167">
        <f t="shared" si="1501"/>
        <v>64361</v>
      </c>
      <c r="S1513" s="185">
        <f>AVERAGE(M1511:M1540)</f>
        <v>134.64791666666667</v>
      </c>
      <c r="T1513" s="232"/>
    </row>
    <row r="1514" spans="1:20">
      <c r="A1514" s="280">
        <f t="shared" si="1498"/>
        <v>43087</v>
      </c>
      <c r="B1514" s="167">
        <f t="shared" si="1456"/>
        <v>4</v>
      </c>
      <c r="C1514" s="144" t="s">
        <v>920</v>
      </c>
      <c r="D1514" s="142" t="s">
        <v>927</v>
      </c>
      <c r="E1514" s="142" t="s">
        <v>545</v>
      </c>
      <c r="F1514" s="168">
        <v>113</v>
      </c>
      <c r="G1514" s="142" t="s">
        <v>670</v>
      </c>
      <c r="H1514" s="167">
        <f t="shared" si="1457"/>
        <v>54</v>
      </c>
      <c r="I1514" s="141">
        <v>26</v>
      </c>
      <c r="J1514" s="183">
        <v>16</v>
      </c>
      <c r="K1514" s="183">
        <v>2155</v>
      </c>
      <c r="L1514" s="184">
        <v>8</v>
      </c>
      <c r="M1514" s="185">
        <f t="shared" si="1499"/>
        <v>134.6875</v>
      </c>
      <c r="N1514" s="256">
        <f>IF(J1514=0,0,(K1514-L1514)/J1514)</f>
        <v>134.1875</v>
      </c>
      <c r="O1514" s="183">
        <v>26</v>
      </c>
      <c r="P1514" s="167">
        <f t="shared" ref="P1514:R1514" si="1502">P1513</f>
        <v>30</v>
      </c>
      <c r="Q1514" s="167">
        <f t="shared" si="1502"/>
        <v>2</v>
      </c>
      <c r="R1514" s="167">
        <f t="shared" si="1502"/>
        <v>64361</v>
      </c>
      <c r="S1514" s="142" t="s">
        <v>760</v>
      </c>
    </row>
    <row r="1515" spans="1:20">
      <c r="A1515" s="280">
        <f t="shared" si="1498"/>
        <v>43087</v>
      </c>
      <c r="B1515" s="167">
        <f t="shared" si="1456"/>
        <v>5</v>
      </c>
      <c r="C1515" s="142" t="s">
        <v>612</v>
      </c>
      <c r="D1515" s="142" t="s">
        <v>612</v>
      </c>
      <c r="E1515" s="142"/>
      <c r="F1515" s="170">
        <v>108</v>
      </c>
      <c r="G1515" s="142" t="s">
        <v>670</v>
      </c>
      <c r="H1515" s="167">
        <f t="shared" si="1457"/>
        <v>54</v>
      </c>
      <c r="I1515" s="141">
        <v>19</v>
      </c>
      <c r="J1515" s="183">
        <v>16</v>
      </c>
      <c r="K1515" s="183">
        <v>2160</v>
      </c>
      <c r="L1515" s="184">
        <v>1</v>
      </c>
      <c r="M1515" s="185">
        <f>IF(J1515=0,0,(K1515)/J1515)</f>
        <v>135</v>
      </c>
      <c r="N1515" s="256">
        <f>IF(J1515=0,0,(K1515-L1515)/J1515)</f>
        <v>134.9375</v>
      </c>
      <c r="O1515" s="183">
        <v>202</v>
      </c>
      <c r="P1515" s="167">
        <f t="shared" ref="P1515:R1515" si="1503">P1514</f>
        <v>30</v>
      </c>
      <c r="Q1515" s="167">
        <f t="shared" si="1503"/>
        <v>2</v>
      </c>
      <c r="R1515" s="167">
        <f t="shared" si="1503"/>
        <v>64361</v>
      </c>
      <c r="S1515" s="185">
        <f>AVERAGE(F1511:F1540)</f>
        <v>94.666666666666671</v>
      </c>
    </row>
    <row r="1516" spans="1:20">
      <c r="A1516" s="280">
        <f t="shared" si="1498"/>
        <v>43087</v>
      </c>
      <c r="B1516" s="167">
        <f t="shared" si="1456"/>
        <v>6</v>
      </c>
      <c r="C1516" s="423" t="s">
        <v>814</v>
      </c>
      <c r="D1516" s="154" t="s">
        <v>587</v>
      </c>
      <c r="E1516" s="154"/>
      <c r="F1516" s="168">
        <v>106</v>
      </c>
      <c r="G1516" s="142" t="s">
        <v>670</v>
      </c>
      <c r="H1516" s="167">
        <f t="shared" si="1457"/>
        <v>54</v>
      </c>
      <c r="I1516" s="141">
        <v>14</v>
      </c>
      <c r="J1516" s="183">
        <v>16</v>
      </c>
      <c r="K1516" s="183">
        <v>2160</v>
      </c>
      <c r="L1516" s="184">
        <v>2</v>
      </c>
      <c r="M1516" s="185">
        <f>IF(J1516=0,0,(K1516)/J1516)</f>
        <v>135</v>
      </c>
      <c r="N1516" s="256">
        <f>IF(J1516=0,0,(K1516-L1516)/J1516)</f>
        <v>134.875</v>
      </c>
      <c r="O1516" s="183">
        <v>190</v>
      </c>
      <c r="P1516" s="167">
        <f t="shared" ref="P1516:R1516" si="1504">P1515</f>
        <v>30</v>
      </c>
      <c r="Q1516" s="167">
        <f t="shared" si="1504"/>
        <v>2</v>
      </c>
      <c r="R1516" s="167">
        <f t="shared" si="1504"/>
        <v>64361</v>
      </c>
      <c r="S1516" s="142" t="s">
        <v>791</v>
      </c>
    </row>
    <row r="1517" spans="1:20">
      <c r="A1517" s="280">
        <f t="shared" si="1498"/>
        <v>43087</v>
      </c>
      <c r="B1517" s="167">
        <f t="shared" si="1456"/>
        <v>7</v>
      </c>
      <c r="C1517" s="142" t="s">
        <v>588</v>
      </c>
      <c r="D1517" s="142" t="s">
        <v>926</v>
      </c>
      <c r="E1517" s="142" t="s">
        <v>545</v>
      </c>
      <c r="F1517" s="168">
        <v>105</v>
      </c>
      <c r="G1517" s="142" t="s">
        <v>670</v>
      </c>
      <c r="H1517" s="167">
        <f t="shared" si="1457"/>
        <v>54</v>
      </c>
      <c r="I1517" s="141">
        <v>26</v>
      </c>
      <c r="J1517" s="183">
        <v>15</v>
      </c>
      <c r="K1517" s="183">
        <v>2025</v>
      </c>
      <c r="L1517" s="184">
        <v>24</v>
      </c>
      <c r="M1517" s="185">
        <f>IF(J1517=0,0,(K1517)/J1517)</f>
        <v>135</v>
      </c>
      <c r="N1517" s="256">
        <f>IF(J1517=0,0,(K1517-L1517)/J1517)</f>
        <v>133.4</v>
      </c>
      <c r="O1517" s="183">
        <v>329</v>
      </c>
      <c r="P1517" s="167">
        <f t="shared" ref="P1517:R1517" si="1505">P1516</f>
        <v>30</v>
      </c>
      <c r="Q1517" s="167">
        <f t="shared" si="1505"/>
        <v>2</v>
      </c>
      <c r="R1517" s="167">
        <f t="shared" si="1505"/>
        <v>64361</v>
      </c>
      <c r="S1517" s="185">
        <f>S1513*P1511*16</f>
        <v>64631</v>
      </c>
    </row>
    <row r="1518" spans="1:20">
      <c r="A1518" s="280">
        <f t="shared" si="1498"/>
        <v>43087</v>
      </c>
      <c r="B1518" s="167">
        <f t="shared" si="1456"/>
        <v>8</v>
      </c>
      <c r="C1518" s="142" t="s">
        <v>988</v>
      </c>
      <c r="D1518" s="142"/>
      <c r="E1518" s="142"/>
      <c r="F1518" s="170">
        <v>101</v>
      </c>
      <c r="G1518" s="142" t="s">
        <v>670</v>
      </c>
      <c r="H1518" s="167">
        <f t="shared" si="1457"/>
        <v>54</v>
      </c>
      <c r="I1518" s="265">
        <v>3</v>
      </c>
      <c r="J1518" s="183">
        <v>15</v>
      </c>
      <c r="K1518" s="266">
        <v>2025</v>
      </c>
      <c r="L1518" s="184">
        <v>92</v>
      </c>
      <c r="M1518" s="268">
        <f t="shared" ref="M1518:M1521" si="1506">IF(J1518=0,0,(K1518)/J1518)</f>
        <v>135</v>
      </c>
      <c r="N1518" s="269">
        <f t="shared" ref="N1518:N1521" si="1507">IF(J1518=0,0,(K1518-L1518)/J1518)</f>
        <v>128.86666666666667</v>
      </c>
      <c r="O1518" s="183">
        <v>483</v>
      </c>
      <c r="P1518" s="167">
        <f t="shared" ref="P1518:R1518" si="1508">P1517</f>
        <v>30</v>
      </c>
      <c r="Q1518" s="167">
        <f t="shared" si="1508"/>
        <v>2</v>
      </c>
      <c r="R1518" s="167">
        <f t="shared" si="1508"/>
        <v>64361</v>
      </c>
      <c r="S1518" s="142" t="s">
        <v>771</v>
      </c>
    </row>
    <row r="1519" spans="1:20">
      <c r="A1519" s="280">
        <f t="shared" si="1498"/>
        <v>43087</v>
      </c>
      <c r="B1519" s="167">
        <f t="shared" si="1456"/>
        <v>9</v>
      </c>
      <c r="C1519" s="142" t="s">
        <v>613</v>
      </c>
      <c r="D1519" s="142" t="s">
        <v>589</v>
      </c>
      <c r="E1519" s="142" t="s">
        <v>817</v>
      </c>
      <c r="F1519" s="170">
        <v>101</v>
      </c>
      <c r="G1519" s="142" t="s">
        <v>670</v>
      </c>
      <c r="H1519" s="167">
        <f t="shared" si="1457"/>
        <v>54</v>
      </c>
      <c r="I1519" s="141">
        <v>26</v>
      </c>
      <c r="J1519" s="183">
        <v>16</v>
      </c>
      <c r="K1519" s="183">
        <v>2160</v>
      </c>
      <c r="L1519" s="184">
        <v>0</v>
      </c>
      <c r="M1519" s="185">
        <f t="shared" si="1506"/>
        <v>135</v>
      </c>
      <c r="N1519" s="256">
        <f t="shared" si="1507"/>
        <v>135</v>
      </c>
      <c r="O1519" s="183">
        <v>110</v>
      </c>
      <c r="P1519" s="167">
        <f t="shared" ref="P1519:R1519" si="1509">P1518</f>
        <v>30</v>
      </c>
      <c r="Q1519" s="167">
        <f t="shared" si="1509"/>
        <v>2</v>
      </c>
      <c r="R1519" s="167">
        <f t="shared" si="1509"/>
        <v>64361</v>
      </c>
      <c r="S1519" s="185">
        <f>AVERAGE(I1511:I1540)</f>
        <v>22.166666666666668</v>
      </c>
    </row>
    <row r="1520" spans="1:20">
      <c r="A1520" s="280">
        <f t="shared" si="1498"/>
        <v>43087</v>
      </c>
      <c r="B1520" s="167">
        <f t="shared" si="1456"/>
        <v>10</v>
      </c>
      <c r="C1520" s="142" t="s">
        <v>597</v>
      </c>
      <c r="D1520" s="142" t="s">
        <v>618</v>
      </c>
      <c r="E1520" s="142" t="s">
        <v>545</v>
      </c>
      <c r="F1520" s="259">
        <v>99</v>
      </c>
      <c r="G1520" s="142" t="s">
        <v>670</v>
      </c>
      <c r="H1520" s="167">
        <f t="shared" si="1457"/>
        <v>54</v>
      </c>
      <c r="I1520" s="141">
        <v>53</v>
      </c>
      <c r="J1520" s="183">
        <v>16</v>
      </c>
      <c r="K1520" s="183">
        <v>2160</v>
      </c>
      <c r="L1520" s="184">
        <v>27</v>
      </c>
      <c r="M1520" s="185">
        <f t="shared" si="1506"/>
        <v>135</v>
      </c>
      <c r="N1520" s="256">
        <f t="shared" si="1507"/>
        <v>133.3125</v>
      </c>
      <c r="O1520" s="183">
        <v>42</v>
      </c>
      <c r="P1520" s="167">
        <f t="shared" ref="P1520:R1520" si="1510">P1519</f>
        <v>30</v>
      </c>
      <c r="Q1520" s="167">
        <f t="shared" si="1510"/>
        <v>2</v>
      </c>
      <c r="R1520" s="167">
        <f t="shared" si="1510"/>
        <v>64361</v>
      </c>
      <c r="S1520" s="142"/>
    </row>
    <row r="1521" spans="1:19">
      <c r="A1521" s="280">
        <f t="shared" si="1498"/>
        <v>43087</v>
      </c>
      <c r="B1521" s="167">
        <f t="shared" si="1456"/>
        <v>11</v>
      </c>
      <c r="C1521" s="142" t="s">
        <v>36</v>
      </c>
      <c r="D1521" s="142" t="s">
        <v>816</v>
      </c>
      <c r="E1521" s="142" t="s">
        <v>817</v>
      </c>
      <c r="F1521" s="170">
        <v>99</v>
      </c>
      <c r="G1521" s="142" t="s">
        <v>670</v>
      </c>
      <c r="H1521" s="167">
        <f t="shared" si="1457"/>
        <v>54</v>
      </c>
      <c r="I1521" s="141">
        <v>53</v>
      </c>
      <c r="J1521" s="183">
        <v>16</v>
      </c>
      <c r="K1521" s="183">
        <v>2149</v>
      </c>
      <c r="L1521" s="184">
        <v>76</v>
      </c>
      <c r="M1521" s="185">
        <f t="shared" si="1506"/>
        <v>134.3125</v>
      </c>
      <c r="N1521" s="256">
        <f t="shared" si="1507"/>
        <v>129.5625</v>
      </c>
      <c r="O1521" s="183">
        <v>262</v>
      </c>
      <c r="P1521" s="167">
        <f t="shared" ref="P1521:R1521" si="1511">P1520</f>
        <v>30</v>
      </c>
      <c r="Q1521" s="167">
        <f t="shared" si="1511"/>
        <v>2</v>
      </c>
      <c r="R1521" s="167">
        <f t="shared" si="1511"/>
        <v>64361</v>
      </c>
      <c r="S1521" s="142"/>
    </row>
    <row r="1522" spans="1:19">
      <c r="A1522" s="280">
        <f t="shared" si="1498"/>
        <v>43087</v>
      </c>
      <c r="B1522" s="167">
        <f t="shared" si="1456"/>
        <v>12</v>
      </c>
      <c r="C1522" s="142" t="s">
        <v>967</v>
      </c>
      <c r="D1522" s="142" t="s">
        <v>967</v>
      </c>
      <c r="E1522" s="142" t="s">
        <v>545</v>
      </c>
      <c r="F1522" s="168">
        <v>99</v>
      </c>
      <c r="G1522" s="142" t="s">
        <v>670</v>
      </c>
      <c r="H1522" s="167">
        <f t="shared" si="1457"/>
        <v>54</v>
      </c>
      <c r="I1522" s="141">
        <v>6</v>
      </c>
      <c r="J1522" s="183">
        <v>16</v>
      </c>
      <c r="K1522" s="183">
        <v>2160</v>
      </c>
      <c r="L1522" s="184">
        <v>46</v>
      </c>
      <c r="M1522" s="185">
        <f>IF(J1522=0,0,(K1522)/J1522)</f>
        <v>135</v>
      </c>
      <c r="N1522" s="256">
        <f>IF(J1522=0,0,(K1522-L1522)/J1522)</f>
        <v>132.125</v>
      </c>
      <c r="O1522" s="183">
        <v>1062</v>
      </c>
      <c r="P1522" s="167">
        <f t="shared" ref="P1522:R1522" si="1512">P1521</f>
        <v>30</v>
      </c>
      <c r="Q1522" s="167">
        <f t="shared" si="1512"/>
        <v>2</v>
      </c>
      <c r="R1522" s="167">
        <f t="shared" si="1512"/>
        <v>64361</v>
      </c>
      <c r="S1522" s="142"/>
    </row>
    <row r="1523" spans="1:19">
      <c r="A1523" s="280">
        <f t="shared" si="1498"/>
        <v>43087</v>
      </c>
      <c r="B1523" s="167">
        <f t="shared" si="1456"/>
        <v>13</v>
      </c>
      <c r="C1523" s="142" t="s">
        <v>921</v>
      </c>
      <c r="D1523" s="142" t="s">
        <v>925</v>
      </c>
      <c r="E1523" s="142" t="s">
        <v>545</v>
      </c>
      <c r="F1523" s="168">
        <v>97</v>
      </c>
      <c r="G1523" s="142" t="s">
        <v>670</v>
      </c>
      <c r="H1523" s="167">
        <f t="shared" si="1457"/>
        <v>54</v>
      </c>
      <c r="I1523" s="141">
        <v>29</v>
      </c>
      <c r="J1523" s="183">
        <v>16</v>
      </c>
      <c r="K1523" s="183">
        <v>2148</v>
      </c>
      <c r="L1523" s="184">
        <v>38</v>
      </c>
      <c r="M1523" s="185">
        <f t="shared" ref="M1523" si="1513">IF(J1523=0,0,(K1523)/J1523)</f>
        <v>134.25</v>
      </c>
      <c r="N1523" s="256">
        <f t="shared" ref="N1523" si="1514">IF(J1523=0,0,(K1523-L1523)/J1523)</f>
        <v>131.875</v>
      </c>
      <c r="O1523" s="183">
        <v>68</v>
      </c>
      <c r="P1523" s="167">
        <f t="shared" ref="P1523:R1523" si="1515">P1522</f>
        <v>30</v>
      </c>
      <c r="Q1523" s="167">
        <f t="shared" si="1515"/>
        <v>2</v>
      </c>
      <c r="R1523" s="167">
        <f t="shared" si="1515"/>
        <v>64361</v>
      </c>
      <c r="S1523" s="142"/>
    </row>
    <row r="1524" spans="1:19">
      <c r="A1524" s="280">
        <f t="shared" si="1498"/>
        <v>43087</v>
      </c>
      <c r="B1524" s="167">
        <f t="shared" si="1456"/>
        <v>14</v>
      </c>
      <c r="C1524" s="142" t="s">
        <v>629</v>
      </c>
      <c r="D1524" s="142" t="s">
        <v>629</v>
      </c>
      <c r="E1524" s="146" t="s">
        <v>959</v>
      </c>
      <c r="F1524" s="170">
        <v>96</v>
      </c>
      <c r="G1524" s="142" t="s">
        <v>670</v>
      </c>
      <c r="H1524" s="167">
        <f t="shared" si="1457"/>
        <v>54</v>
      </c>
      <c r="I1524" s="141">
        <v>17</v>
      </c>
      <c r="J1524" s="183">
        <v>16</v>
      </c>
      <c r="K1524" s="183">
        <v>2141</v>
      </c>
      <c r="L1524" s="184">
        <v>43</v>
      </c>
      <c r="M1524" s="185">
        <f>IF(J1524=0,0,(K1524)/J1524)</f>
        <v>133.8125</v>
      </c>
      <c r="N1524" s="256">
        <f>IF(J1524=0,0,(K1524-L1524)/J1524)</f>
        <v>131.125</v>
      </c>
      <c r="O1524" s="183">
        <v>128</v>
      </c>
      <c r="P1524" s="167">
        <f t="shared" ref="P1524:R1524" si="1516">P1523</f>
        <v>30</v>
      </c>
      <c r="Q1524" s="167">
        <f t="shared" si="1516"/>
        <v>2</v>
      </c>
      <c r="R1524" s="167">
        <f t="shared" si="1516"/>
        <v>64361</v>
      </c>
      <c r="S1524" s="142"/>
    </row>
    <row r="1525" spans="1:19">
      <c r="A1525" s="280">
        <f t="shared" si="1498"/>
        <v>43087</v>
      </c>
      <c r="B1525" s="167">
        <f t="shared" si="1456"/>
        <v>15</v>
      </c>
      <c r="C1525" s="142" t="s">
        <v>989</v>
      </c>
      <c r="D1525" s="142"/>
      <c r="E1525" s="142"/>
      <c r="F1525" s="170">
        <v>93</v>
      </c>
      <c r="G1525" s="401" t="s">
        <v>987</v>
      </c>
      <c r="H1525" s="167">
        <f t="shared" si="1457"/>
        <v>54</v>
      </c>
      <c r="I1525" s="265">
        <v>3</v>
      </c>
      <c r="J1525" s="183">
        <v>16</v>
      </c>
      <c r="K1525" s="266">
        <v>2160</v>
      </c>
      <c r="L1525" s="184">
        <v>22</v>
      </c>
      <c r="M1525" s="268">
        <f t="shared" ref="M1525" si="1517">IF(J1525=0,0,(K1525)/J1525)</f>
        <v>135</v>
      </c>
      <c r="N1525" s="269">
        <f t="shared" ref="N1525" si="1518">IF(J1525=0,0,(K1525-L1525)/J1525)</f>
        <v>133.625</v>
      </c>
      <c r="O1525" s="183">
        <v>230</v>
      </c>
      <c r="P1525" s="167">
        <f t="shared" ref="P1525:R1525" si="1519">P1524</f>
        <v>30</v>
      </c>
      <c r="Q1525" s="167">
        <f t="shared" si="1519"/>
        <v>2</v>
      </c>
      <c r="R1525" s="167">
        <f t="shared" si="1519"/>
        <v>64361</v>
      </c>
      <c r="S1525" s="142"/>
    </row>
    <row r="1526" spans="1:19">
      <c r="A1526" s="280">
        <f t="shared" si="1498"/>
        <v>43087</v>
      </c>
      <c r="B1526" s="167">
        <f t="shared" si="1456"/>
        <v>16</v>
      </c>
      <c r="C1526" s="142" t="s">
        <v>924</v>
      </c>
      <c r="D1526" s="142" t="s">
        <v>924</v>
      </c>
      <c r="E1526" s="142" t="s">
        <v>545</v>
      </c>
      <c r="F1526" s="168">
        <v>93</v>
      </c>
      <c r="G1526" s="142" t="s">
        <v>670</v>
      </c>
      <c r="H1526" s="167">
        <f t="shared" si="1457"/>
        <v>54</v>
      </c>
      <c r="I1526" s="141">
        <v>17</v>
      </c>
      <c r="J1526" s="183">
        <v>16</v>
      </c>
      <c r="K1526" s="183">
        <v>2160</v>
      </c>
      <c r="L1526" s="184">
        <v>35</v>
      </c>
      <c r="M1526" s="185">
        <f>IF(J1526=0,0,(K1526)/J1526)</f>
        <v>135</v>
      </c>
      <c r="N1526" s="256">
        <f>IF(J1526=0,0,(K1526-L1526)/J1526)</f>
        <v>132.8125</v>
      </c>
      <c r="O1526" s="183">
        <v>228</v>
      </c>
      <c r="P1526" s="167">
        <f t="shared" ref="P1526:R1526" si="1520">P1525</f>
        <v>30</v>
      </c>
      <c r="Q1526" s="167">
        <f t="shared" si="1520"/>
        <v>2</v>
      </c>
      <c r="R1526" s="167">
        <f t="shared" si="1520"/>
        <v>64361</v>
      </c>
      <c r="S1526" s="142"/>
    </row>
    <row r="1527" spans="1:19">
      <c r="A1527" s="280">
        <f t="shared" si="1498"/>
        <v>43087</v>
      </c>
      <c r="B1527" s="167">
        <f t="shared" si="1456"/>
        <v>17</v>
      </c>
      <c r="C1527" s="142" t="s">
        <v>381</v>
      </c>
      <c r="D1527" s="142" t="s">
        <v>928</v>
      </c>
      <c r="E1527" s="142" t="s">
        <v>545</v>
      </c>
      <c r="F1527" s="168">
        <v>93</v>
      </c>
      <c r="G1527" s="142" t="s">
        <v>670</v>
      </c>
      <c r="H1527" s="167">
        <f t="shared" si="1457"/>
        <v>54</v>
      </c>
      <c r="I1527" s="141">
        <v>48</v>
      </c>
      <c r="J1527" s="183">
        <v>16</v>
      </c>
      <c r="K1527" s="183">
        <v>2160</v>
      </c>
      <c r="L1527" s="184">
        <v>12</v>
      </c>
      <c r="M1527" s="185">
        <f t="shared" ref="M1527:M1538" si="1521">IF(J1527=0,0,(K1527)/J1527)</f>
        <v>135</v>
      </c>
      <c r="N1527" s="256">
        <f t="shared" ref="N1527:N1540" si="1522">IF(J1527=0,0,(K1527-L1527)/J1527)</f>
        <v>134.25</v>
      </c>
      <c r="O1527" s="183">
        <v>65</v>
      </c>
      <c r="P1527" s="167">
        <f t="shared" ref="P1527:R1527" si="1523">P1526</f>
        <v>30</v>
      </c>
      <c r="Q1527" s="167">
        <f t="shared" si="1523"/>
        <v>2</v>
      </c>
      <c r="R1527" s="167">
        <f t="shared" si="1523"/>
        <v>64361</v>
      </c>
      <c r="S1527" s="142"/>
    </row>
    <row r="1528" spans="1:19">
      <c r="A1528" s="280">
        <f t="shared" si="1498"/>
        <v>43087</v>
      </c>
      <c r="B1528" s="167">
        <f t="shared" si="1456"/>
        <v>18</v>
      </c>
      <c r="C1528" s="142" t="s">
        <v>942</v>
      </c>
      <c r="D1528" s="142" t="s">
        <v>942</v>
      </c>
      <c r="E1528" s="142"/>
      <c r="F1528" s="168">
        <v>93</v>
      </c>
      <c r="G1528" s="142" t="s">
        <v>343</v>
      </c>
      <c r="H1528" s="167">
        <f t="shared" si="1457"/>
        <v>54</v>
      </c>
      <c r="I1528" s="141">
        <v>13</v>
      </c>
      <c r="J1528" s="183">
        <v>16</v>
      </c>
      <c r="K1528" s="183">
        <v>2150</v>
      </c>
      <c r="L1528" s="184">
        <v>51</v>
      </c>
      <c r="M1528" s="185">
        <f t="shared" si="1521"/>
        <v>134.375</v>
      </c>
      <c r="N1528" s="256">
        <f t="shared" si="1522"/>
        <v>131.1875</v>
      </c>
      <c r="O1528" s="183">
        <v>66</v>
      </c>
      <c r="P1528" s="167">
        <f t="shared" ref="P1528:R1528" si="1524">P1527</f>
        <v>30</v>
      </c>
      <c r="Q1528" s="167">
        <f t="shared" si="1524"/>
        <v>2</v>
      </c>
      <c r="R1528" s="167">
        <f t="shared" si="1524"/>
        <v>64361</v>
      </c>
      <c r="S1528" s="142"/>
    </row>
    <row r="1529" spans="1:19">
      <c r="A1529" s="280">
        <f t="shared" si="1498"/>
        <v>43087</v>
      </c>
      <c r="B1529" s="167">
        <f t="shared" si="1456"/>
        <v>19</v>
      </c>
      <c r="C1529" s="142" t="s">
        <v>990</v>
      </c>
      <c r="D1529" s="142"/>
      <c r="E1529" s="142"/>
      <c r="F1529" s="362">
        <v>93</v>
      </c>
      <c r="G1529" s="401" t="s">
        <v>987</v>
      </c>
      <c r="H1529" s="167">
        <f t="shared" si="1457"/>
        <v>54</v>
      </c>
      <c r="I1529" s="265">
        <v>3</v>
      </c>
      <c r="J1529" s="183">
        <v>16</v>
      </c>
      <c r="K1529" s="266">
        <v>2160</v>
      </c>
      <c r="L1529" s="184">
        <v>0</v>
      </c>
      <c r="M1529" s="268">
        <f t="shared" si="1521"/>
        <v>135</v>
      </c>
      <c r="N1529" s="269">
        <f t="shared" si="1522"/>
        <v>135</v>
      </c>
      <c r="O1529" s="183">
        <v>718</v>
      </c>
      <c r="P1529" s="167">
        <f t="shared" ref="P1529:R1529" si="1525">P1528</f>
        <v>30</v>
      </c>
      <c r="Q1529" s="167">
        <f t="shared" si="1525"/>
        <v>2</v>
      </c>
      <c r="R1529" s="167">
        <f t="shared" si="1525"/>
        <v>64361</v>
      </c>
      <c r="S1529" s="142"/>
    </row>
    <row r="1530" spans="1:19">
      <c r="A1530" s="280">
        <f t="shared" si="1498"/>
        <v>43087</v>
      </c>
      <c r="B1530" s="167">
        <f t="shared" si="1456"/>
        <v>20</v>
      </c>
      <c r="C1530" s="404" t="s">
        <v>579</v>
      </c>
      <c r="D1530" s="146" t="s">
        <v>397</v>
      </c>
      <c r="E1530" s="146" t="s">
        <v>810</v>
      </c>
      <c r="F1530" s="262">
        <v>91</v>
      </c>
      <c r="G1530" s="142" t="s">
        <v>670</v>
      </c>
      <c r="H1530" s="167">
        <f t="shared" si="1457"/>
        <v>54</v>
      </c>
      <c r="I1530" s="265">
        <v>36</v>
      </c>
      <c r="J1530" s="183">
        <v>16</v>
      </c>
      <c r="K1530" s="183">
        <v>2160</v>
      </c>
      <c r="L1530" s="184">
        <v>24</v>
      </c>
      <c r="M1530" s="268">
        <f t="shared" si="1521"/>
        <v>135</v>
      </c>
      <c r="N1530" s="269">
        <f t="shared" si="1522"/>
        <v>133.5</v>
      </c>
      <c r="O1530" s="183">
        <v>353</v>
      </c>
      <c r="P1530" s="167">
        <f t="shared" ref="P1530:R1530" si="1526">P1529</f>
        <v>30</v>
      </c>
      <c r="Q1530" s="167">
        <f t="shared" si="1526"/>
        <v>2</v>
      </c>
      <c r="R1530" s="167">
        <f t="shared" si="1526"/>
        <v>64361</v>
      </c>
      <c r="S1530" s="142"/>
    </row>
    <row r="1531" spans="1:19">
      <c r="A1531" s="280">
        <f t="shared" si="1498"/>
        <v>43087</v>
      </c>
      <c r="B1531" s="167">
        <f t="shared" si="1456"/>
        <v>21</v>
      </c>
      <c r="C1531" s="142" t="s">
        <v>577</v>
      </c>
      <c r="D1531" s="142" t="s">
        <v>577</v>
      </c>
      <c r="E1531" s="142" t="s">
        <v>545</v>
      </c>
      <c r="F1531" s="262">
        <v>88</v>
      </c>
      <c r="G1531" s="142" t="s">
        <v>670</v>
      </c>
      <c r="H1531" s="167">
        <f t="shared" si="1457"/>
        <v>54</v>
      </c>
      <c r="I1531" s="265">
        <v>26</v>
      </c>
      <c r="J1531" s="183">
        <v>16</v>
      </c>
      <c r="K1531" s="266">
        <v>2160</v>
      </c>
      <c r="L1531" s="184">
        <v>27</v>
      </c>
      <c r="M1531" s="268">
        <f t="shared" si="1521"/>
        <v>135</v>
      </c>
      <c r="N1531" s="269">
        <f t="shared" si="1522"/>
        <v>133.3125</v>
      </c>
      <c r="O1531" s="183">
        <v>260</v>
      </c>
      <c r="P1531" s="167">
        <f t="shared" ref="P1531:R1531" si="1527">P1530</f>
        <v>30</v>
      </c>
      <c r="Q1531" s="167">
        <f t="shared" si="1527"/>
        <v>2</v>
      </c>
      <c r="R1531" s="167">
        <f t="shared" si="1527"/>
        <v>64361</v>
      </c>
      <c r="S1531" s="142"/>
    </row>
    <row r="1532" spans="1:19">
      <c r="A1532" s="280">
        <f t="shared" si="1498"/>
        <v>43087</v>
      </c>
      <c r="B1532" s="167">
        <f t="shared" si="1456"/>
        <v>22</v>
      </c>
      <c r="C1532" s="142" t="s">
        <v>943</v>
      </c>
      <c r="D1532" s="142" t="s">
        <v>943</v>
      </c>
      <c r="E1532" s="142" t="s">
        <v>545</v>
      </c>
      <c r="F1532" s="168">
        <v>85</v>
      </c>
      <c r="G1532" s="142" t="s">
        <v>343</v>
      </c>
      <c r="H1532" s="167">
        <f t="shared" si="1457"/>
        <v>54</v>
      </c>
      <c r="I1532" s="141">
        <v>13</v>
      </c>
      <c r="J1532" s="183">
        <v>16</v>
      </c>
      <c r="K1532" s="183">
        <v>2119</v>
      </c>
      <c r="L1532" s="184">
        <v>23</v>
      </c>
      <c r="M1532" s="185">
        <f t="shared" si="1521"/>
        <v>132.4375</v>
      </c>
      <c r="N1532" s="256">
        <f t="shared" si="1522"/>
        <v>131</v>
      </c>
      <c r="O1532" s="183">
        <v>125</v>
      </c>
      <c r="P1532" s="167">
        <f t="shared" ref="P1532:R1532" si="1528">P1531</f>
        <v>30</v>
      </c>
      <c r="Q1532" s="167">
        <f t="shared" si="1528"/>
        <v>2</v>
      </c>
      <c r="R1532" s="167">
        <f t="shared" si="1528"/>
        <v>64361</v>
      </c>
      <c r="S1532" s="142"/>
    </row>
    <row r="1533" spans="1:19">
      <c r="A1533" s="280">
        <f t="shared" si="1498"/>
        <v>43087</v>
      </c>
      <c r="B1533" s="167">
        <f t="shared" si="1456"/>
        <v>23</v>
      </c>
      <c r="C1533" s="401" t="s">
        <v>976</v>
      </c>
      <c r="D1533" s="142"/>
      <c r="E1533" s="142" t="s">
        <v>545</v>
      </c>
      <c r="F1533" s="362">
        <v>83</v>
      </c>
      <c r="G1533" s="142" t="s">
        <v>343</v>
      </c>
      <c r="H1533" s="167">
        <f t="shared" si="1457"/>
        <v>54</v>
      </c>
      <c r="I1533" s="265">
        <v>15</v>
      </c>
      <c r="J1533" s="183">
        <v>16</v>
      </c>
      <c r="K1533" s="266">
        <v>2149</v>
      </c>
      <c r="L1533" s="184">
        <v>4</v>
      </c>
      <c r="M1533" s="268">
        <f t="shared" si="1521"/>
        <v>134.3125</v>
      </c>
      <c r="N1533" s="269">
        <f t="shared" si="1522"/>
        <v>134.0625</v>
      </c>
      <c r="O1533" s="183">
        <v>155</v>
      </c>
      <c r="P1533" s="167">
        <f t="shared" ref="P1533:R1533" si="1529">P1532</f>
        <v>30</v>
      </c>
      <c r="Q1533" s="167">
        <f t="shared" si="1529"/>
        <v>2</v>
      </c>
      <c r="R1533" s="167">
        <f t="shared" si="1529"/>
        <v>64361</v>
      </c>
      <c r="S1533" s="142"/>
    </row>
    <row r="1534" spans="1:19">
      <c r="A1534" s="280">
        <f t="shared" si="1498"/>
        <v>43087</v>
      </c>
      <c r="B1534" s="167">
        <f t="shared" si="1456"/>
        <v>24</v>
      </c>
      <c r="C1534" s="401" t="s">
        <v>963</v>
      </c>
      <c r="D1534" s="142"/>
      <c r="E1534" s="142"/>
      <c r="F1534" s="362">
        <v>77</v>
      </c>
      <c r="G1534" s="142" t="s">
        <v>670</v>
      </c>
      <c r="H1534" s="167">
        <f t="shared" si="1457"/>
        <v>54</v>
      </c>
      <c r="I1534" s="265">
        <v>9</v>
      </c>
      <c r="J1534" s="183">
        <v>16</v>
      </c>
      <c r="K1534" s="266">
        <v>2152</v>
      </c>
      <c r="L1534" s="184">
        <v>45</v>
      </c>
      <c r="M1534" s="268">
        <f t="shared" si="1521"/>
        <v>134.5</v>
      </c>
      <c r="N1534" s="269">
        <f t="shared" si="1522"/>
        <v>131.6875</v>
      </c>
      <c r="O1534" s="183">
        <v>306</v>
      </c>
      <c r="P1534" s="167">
        <f t="shared" ref="P1534:R1534" si="1530">P1533</f>
        <v>30</v>
      </c>
      <c r="Q1534" s="167">
        <f t="shared" si="1530"/>
        <v>2</v>
      </c>
      <c r="R1534" s="167">
        <f t="shared" si="1530"/>
        <v>64361</v>
      </c>
      <c r="S1534" s="142"/>
    </row>
    <row r="1535" spans="1:19">
      <c r="A1535" s="280">
        <f t="shared" si="1498"/>
        <v>43087</v>
      </c>
      <c r="B1535" s="167">
        <f t="shared" si="1456"/>
        <v>25</v>
      </c>
      <c r="C1535" s="401" t="s">
        <v>993</v>
      </c>
      <c r="D1535" s="142"/>
      <c r="E1535" s="142"/>
      <c r="F1535" s="362">
        <v>77</v>
      </c>
      <c r="G1535" s="401" t="s">
        <v>987</v>
      </c>
      <c r="H1535" s="167">
        <f t="shared" si="1457"/>
        <v>54</v>
      </c>
      <c r="I1535" s="265">
        <v>2</v>
      </c>
      <c r="J1535" s="183">
        <v>16</v>
      </c>
      <c r="K1535" s="266">
        <v>2145</v>
      </c>
      <c r="L1535" s="184">
        <v>36</v>
      </c>
      <c r="M1535" s="268">
        <f t="shared" si="1521"/>
        <v>134.0625</v>
      </c>
      <c r="N1535" s="269">
        <f t="shared" si="1522"/>
        <v>131.8125</v>
      </c>
      <c r="O1535" s="183">
        <v>291</v>
      </c>
      <c r="P1535" s="167">
        <f t="shared" ref="P1535:R1535" si="1531">P1534</f>
        <v>30</v>
      </c>
      <c r="Q1535" s="167">
        <f t="shared" si="1531"/>
        <v>2</v>
      </c>
      <c r="R1535" s="167">
        <f t="shared" si="1531"/>
        <v>64361</v>
      </c>
      <c r="S1535" s="142"/>
    </row>
    <row r="1536" spans="1:19">
      <c r="A1536" s="280">
        <f t="shared" si="1498"/>
        <v>43087</v>
      </c>
      <c r="B1536" s="167">
        <f t="shared" si="1456"/>
        <v>26</v>
      </c>
      <c r="C1536" s="401" t="s">
        <v>994</v>
      </c>
      <c r="D1536" s="142"/>
      <c r="E1536" s="142"/>
      <c r="F1536" s="362">
        <v>74</v>
      </c>
      <c r="G1536" s="401" t="s">
        <v>987</v>
      </c>
      <c r="H1536" s="167">
        <f t="shared" si="1457"/>
        <v>54</v>
      </c>
      <c r="I1536" s="265">
        <v>3</v>
      </c>
      <c r="J1536" s="183">
        <v>16</v>
      </c>
      <c r="K1536" s="266">
        <v>2160</v>
      </c>
      <c r="L1536" s="184">
        <v>15</v>
      </c>
      <c r="M1536" s="268">
        <f t="shared" si="1521"/>
        <v>135</v>
      </c>
      <c r="N1536" s="269">
        <f t="shared" si="1522"/>
        <v>134.0625</v>
      </c>
      <c r="O1536" s="183">
        <v>312</v>
      </c>
      <c r="P1536" s="167">
        <f t="shared" ref="P1536:R1536" si="1532">P1535</f>
        <v>30</v>
      </c>
      <c r="Q1536" s="167">
        <f t="shared" si="1532"/>
        <v>2</v>
      </c>
      <c r="R1536" s="167">
        <f t="shared" si="1532"/>
        <v>64361</v>
      </c>
      <c r="S1536" s="142"/>
    </row>
    <row r="1537" spans="1:20">
      <c r="A1537" s="280">
        <f t="shared" si="1498"/>
        <v>43087</v>
      </c>
      <c r="B1537" s="167">
        <f t="shared" si="1456"/>
        <v>27</v>
      </c>
      <c r="C1537" s="401" t="s">
        <v>995</v>
      </c>
      <c r="D1537" s="142" t="s">
        <v>929</v>
      </c>
      <c r="E1537" s="142" t="s">
        <v>545</v>
      </c>
      <c r="F1537" s="168">
        <v>74</v>
      </c>
      <c r="G1537" s="142" t="s">
        <v>670</v>
      </c>
      <c r="H1537" s="167">
        <f t="shared" si="1457"/>
        <v>54</v>
      </c>
      <c r="I1537" s="141">
        <v>50</v>
      </c>
      <c r="J1537" s="183">
        <v>16</v>
      </c>
      <c r="K1537" s="183">
        <v>2160</v>
      </c>
      <c r="L1537" s="184">
        <v>65</v>
      </c>
      <c r="M1537" s="185">
        <f t="shared" si="1521"/>
        <v>135</v>
      </c>
      <c r="N1537" s="256">
        <f t="shared" si="1522"/>
        <v>130.9375</v>
      </c>
      <c r="O1537" s="183">
        <v>236</v>
      </c>
      <c r="P1537" s="167">
        <f t="shared" ref="P1537:R1537" si="1533">P1536</f>
        <v>30</v>
      </c>
      <c r="Q1537" s="167">
        <f t="shared" si="1533"/>
        <v>2</v>
      </c>
      <c r="R1537" s="167">
        <f t="shared" si="1533"/>
        <v>64361</v>
      </c>
      <c r="S1537" s="142"/>
    </row>
    <row r="1538" spans="1:20">
      <c r="A1538" s="280">
        <f t="shared" si="1498"/>
        <v>43087</v>
      </c>
      <c r="B1538" s="167">
        <f t="shared" si="1456"/>
        <v>28</v>
      </c>
      <c r="C1538" s="401" t="s">
        <v>996</v>
      </c>
      <c r="D1538" s="142" t="s">
        <v>826</v>
      </c>
      <c r="E1538" s="142" t="s">
        <v>810</v>
      </c>
      <c r="F1538" s="262">
        <v>71</v>
      </c>
      <c r="G1538" s="299" t="s">
        <v>536</v>
      </c>
      <c r="H1538" s="167">
        <f t="shared" si="1457"/>
        <v>54</v>
      </c>
      <c r="I1538" s="265">
        <v>51</v>
      </c>
      <c r="J1538" s="183">
        <v>16</v>
      </c>
      <c r="K1538" s="266">
        <v>2137</v>
      </c>
      <c r="L1538" s="184">
        <v>58</v>
      </c>
      <c r="M1538" s="268">
        <f t="shared" si="1521"/>
        <v>133.5625</v>
      </c>
      <c r="N1538" s="269">
        <f t="shared" si="1522"/>
        <v>129.9375</v>
      </c>
      <c r="O1538" s="266">
        <v>144</v>
      </c>
      <c r="P1538" s="167">
        <f t="shared" ref="P1538:R1538" si="1534">P1537</f>
        <v>30</v>
      </c>
      <c r="Q1538" s="167">
        <f t="shared" si="1534"/>
        <v>2</v>
      </c>
      <c r="R1538" s="167">
        <f t="shared" si="1534"/>
        <v>64361</v>
      </c>
      <c r="S1538" s="142"/>
    </row>
    <row r="1539" spans="1:20">
      <c r="A1539" s="280">
        <f t="shared" si="1498"/>
        <v>43087</v>
      </c>
      <c r="B1539" s="167">
        <f t="shared" si="1456"/>
        <v>29</v>
      </c>
      <c r="C1539" s="401" t="s">
        <v>997</v>
      </c>
      <c r="D1539" s="142" t="s">
        <v>881</v>
      </c>
      <c r="E1539" s="142" t="s">
        <v>545</v>
      </c>
      <c r="F1539" s="262">
        <v>63</v>
      </c>
      <c r="G1539" s="401" t="s">
        <v>955</v>
      </c>
      <c r="H1539" s="167">
        <f t="shared" si="1457"/>
        <v>54</v>
      </c>
      <c r="I1539" s="141">
        <v>21</v>
      </c>
      <c r="J1539" s="183">
        <v>16</v>
      </c>
      <c r="K1539" s="183">
        <v>2160</v>
      </c>
      <c r="L1539" s="184">
        <v>65</v>
      </c>
      <c r="M1539" s="185">
        <f>IF(J1539=0,0,(K1539)/J1539)</f>
        <v>135</v>
      </c>
      <c r="N1539" s="256">
        <f t="shared" si="1522"/>
        <v>130.9375</v>
      </c>
      <c r="O1539" s="183">
        <v>76</v>
      </c>
      <c r="P1539" s="167">
        <f t="shared" ref="P1539:R1539" si="1535">P1538</f>
        <v>30</v>
      </c>
      <c r="Q1539" s="167">
        <f t="shared" si="1535"/>
        <v>2</v>
      </c>
      <c r="R1539" s="167">
        <f t="shared" si="1535"/>
        <v>64361</v>
      </c>
      <c r="S1539" s="298"/>
    </row>
    <row r="1540" spans="1:20">
      <c r="A1540" s="280">
        <f t="shared" si="1498"/>
        <v>43087</v>
      </c>
      <c r="B1540" s="167">
        <f t="shared" si="1456"/>
        <v>30</v>
      </c>
      <c r="C1540" s="142" t="s">
        <v>932</v>
      </c>
      <c r="D1540" s="142" t="s">
        <v>930</v>
      </c>
      <c r="E1540" s="142" t="s">
        <v>545</v>
      </c>
      <c r="F1540" s="362">
        <v>60</v>
      </c>
      <c r="G1540" s="299" t="s">
        <v>343</v>
      </c>
      <c r="H1540" s="167">
        <f t="shared" si="1457"/>
        <v>54</v>
      </c>
      <c r="I1540" s="265">
        <v>20</v>
      </c>
      <c r="J1540" s="183">
        <v>16</v>
      </c>
      <c r="K1540" s="266">
        <v>2146</v>
      </c>
      <c r="L1540" s="267">
        <v>14</v>
      </c>
      <c r="M1540" s="268">
        <f t="shared" ref="M1540:M1541" si="1536">IF(J1540=0,0,(K1540)/J1540)</f>
        <v>134.125</v>
      </c>
      <c r="N1540" s="269">
        <f t="shared" si="1522"/>
        <v>133.25</v>
      </c>
      <c r="O1540" s="266">
        <v>66</v>
      </c>
      <c r="P1540" s="167">
        <f t="shared" ref="P1540:R1540" si="1537">P1539</f>
        <v>30</v>
      </c>
      <c r="Q1540" s="167">
        <f t="shared" si="1537"/>
        <v>2</v>
      </c>
      <c r="R1540" s="167">
        <f t="shared" si="1537"/>
        <v>64361</v>
      </c>
      <c r="S1540" s="142"/>
    </row>
    <row r="1541" spans="1:20">
      <c r="A1541" s="284">
        <f>A1540+7</f>
        <v>43094</v>
      </c>
      <c r="B1541" s="285">
        <v>1</v>
      </c>
      <c r="C1541" s="28" t="s">
        <v>969</v>
      </c>
      <c r="D1541" s="66" t="s">
        <v>965</v>
      </c>
      <c r="E1541" s="66"/>
      <c r="F1541" s="173">
        <v>165</v>
      </c>
      <c r="G1541" s="66" t="s">
        <v>670</v>
      </c>
      <c r="H1541" s="285">
        <f>H1540+1</f>
        <v>55</v>
      </c>
      <c r="I1541" s="65">
        <v>7</v>
      </c>
      <c r="J1541" s="192">
        <v>16</v>
      </c>
      <c r="K1541" s="192">
        <v>2160</v>
      </c>
      <c r="L1541" s="193">
        <v>31</v>
      </c>
      <c r="M1541" s="194">
        <f t="shared" si="1536"/>
        <v>135</v>
      </c>
      <c r="N1541" s="242">
        <f>IF(J1541=0,0,(K1541-L1541)/J1541)</f>
        <v>133.0625</v>
      </c>
      <c r="O1541" s="192">
        <v>1273</v>
      </c>
      <c r="P1541" s="285">
        <f>COUNTA(C1541:C1569)</f>
        <v>29</v>
      </c>
      <c r="Q1541" s="285">
        <v>1</v>
      </c>
      <c r="R1541" s="285">
        <f>SUM(K1541:K1569)</f>
        <v>62482</v>
      </c>
      <c r="S1541" s="410">
        <f>SUM(L1541:L1569)</f>
        <v>910</v>
      </c>
      <c r="T1541" s="232"/>
    </row>
    <row r="1542" spans="1:20">
      <c r="A1542" s="284">
        <f>A1541</f>
        <v>43094</v>
      </c>
      <c r="B1542" s="285">
        <f t="shared" si="1456"/>
        <v>2</v>
      </c>
      <c r="C1542" s="125" t="s">
        <v>911</v>
      </c>
      <c r="D1542" s="97"/>
      <c r="E1542" s="97"/>
      <c r="F1542" s="173">
        <v>121</v>
      </c>
      <c r="G1542" s="109" t="s">
        <v>670</v>
      </c>
      <c r="H1542" s="285">
        <f t="shared" si="1457"/>
        <v>55</v>
      </c>
      <c r="I1542" s="65">
        <v>15</v>
      </c>
      <c r="J1542" s="192">
        <v>16</v>
      </c>
      <c r="K1542" s="192">
        <v>2160</v>
      </c>
      <c r="L1542" s="193">
        <v>16</v>
      </c>
      <c r="M1542" s="194">
        <f>IF(J1542=0,0,(K1542)/J1542)</f>
        <v>135</v>
      </c>
      <c r="N1542" s="242">
        <f>IF(J1542=0,0,(K1542-L1542)/J1542)</f>
        <v>134</v>
      </c>
      <c r="O1542" s="192">
        <v>415</v>
      </c>
      <c r="P1542" s="285">
        <f t="shared" ref="P1542:R1542" si="1538">P1541</f>
        <v>29</v>
      </c>
      <c r="Q1542" s="285">
        <f t="shared" si="1538"/>
        <v>1</v>
      </c>
      <c r="R1542" s="285">
        <f t="shared" si="1538"/>
        <v>62482</v>
      </c>
      <c r="S1542" s="66" t="s">
        <v>744</v>
      </c>
    </row>
    <row r="1543" spans="1:20">
      <c r="A1543" s="284">
        <f t="shared" ref="A1543:A1569" si="1539">A1542</f>
        <v>43094</v>
      </c>
      <c r="B1543" s="285">
        <f t="shared" si="1456"/>
        <v>3</v>
      </c>
      <c r="C1543" s="125" t="s">
        <v>402</v>
      </c>
      <c r="D1543" s="125" t="s">
        <v>551</v>
      </c>
      <c r="E1543" s="66" t="s">
        <v>545</v>
      </c>
      <c r="F1543" s="173">
        <v>122</v>
      </c>
      <c r="G1543" s="109" t="s">
        <v>670</v>
      </c>
      <c r="H1543" s="285">
        <f t="shared" si="1457"/>
        <v>55</v>
      </c>
      <c r="I1543" s="65">
        <v>44</v>
      </c>
      <c r="J1543" s="192">
        <v>16</v>
      </c>
      <c r="K1543" s="192">
        <v>2160</v>
      </c>
      <c r="L1543" s="193">
        <v>23</v>
      </c>
      <c r="M1543" s="194">
        <f t="shared" ref="M1543:M1544" si="1540">IF(J1543=0,0,(K1543)/J1543)</f>
        <v>135</v>
      </c>
      <c r="N1543" s="242">
        <f t="shared" ref="N1543" si="1541">IF(J1543=0,0,(K1543-L1543)/J1543)</f>
        <v>133.5625</v>
      </c>
      <c r="O1543" s="192">
        <v>138</v>
      </c>
      <c r="P1543" s="285">
        <f t="shared" ref="P1543:R1543" si="1542">P1542</f>
        <v>29</v>
      </c>
      <c r="Q1543" s="285">
        <f t="shared" si="1542"/>
        <v>1</v>
      </c>
      <c r="R1543" s="285">
        <f t="shared" si="1542"/>
        <v>62482</v>
      </c>
      <c r="S1543" s="194">
        <f>AVERAGE(M1541:M1569)</f>
        <v>134.6594827586207</v>
      </c>
      <c r="T1543" s="232"/>
    </row>
    <row r="1544" spans="1:20">
      <c r="A1544" s="284">
        <f t="shared" si="1539"/>
        <v>43094</v>
      </c>
      <c r="B1544" s="285">
        <f t="shared" si="1456"/>
        <v>4</v>
      </c>
      <c r="C1544" s="125" t="s">
        <v>920</v>
      </c>
      <c r="D1544" s="66" t="s">
        <v>927</v>
      </c>
      <c r="E1544" s="66" t="s">
        <v>545</v>
      </c>
      <c r="F1544" s="101">
        <v>113</v>
      </c>
      <c r="G1544" s="66" t="s">
        <v>670</v>
      </c>
      <c r="H1544" s="285">
        <f t="shared" si="1457"/>
        <v>55</v>
      </c>
      <c r="I1544" s="65">
        <v>27</v>
      </c>
      <c r="J1544" s="192">
        <v>16</v>
      </c>
      <c r="K1544" s="192">
        <v>2160</v>
      </c>
      <c r="L1544" s="193">
        <v>6</v>
      </c>
      <c r="M1544" s="194">
        <f t="shared" si="1540"/>
        <v>135</v>
      </c>
      <c r="N1544" s="242">
        <f>IF(J1544=0,0,(K1544-L1544)/J1544)</f>
        <v>134.625</v>
      </c>
      <c r="O1544" s="192">
        <v>26</v>
      </c>
      <c r="P1544" s="285">
        <f t="shared" ref="P1544:R1544" si="1543">P1543</f>
        <v>29</v>
      </c>
      <c r="Q1544" s="285">
        <f t="shared" si="1543"/>
        <v>1</v>
      </c>
      <c r="R1544" s="285">
        <f t="shared" si="1543"/>
        <v>62482</v>
      </c>
      <c r="S1544" s="66" t="s">
        <v>760</v>
      </c>
    </row>
    <row r="1545" spans="1:20">
      <c r="A1545" s="284">
        <f t="shared" si="1539"/>
        <v>43094</v>
      </c>
      <c r="B1545" s="285">
        <f t="shared" si="1456"/>
        <v>5</v>
      </c>
      <c r="C1545" s="66" t="s">
        <v>612</v>
      </c>
      <c r="D1545" s="66" t="s">
        <v>612</v>
      </c>
      <c r="E1545" s="66"/>
      <c r="F1545" s="173">
        <v>108</v>
      </c>
      <c r="G1545" s="66" t="s">
        <v>670</v>
      </c>
      <c r="H1545" s="285">
        <f t="shared" si="1457"/>
        <v>55</v>
      </c>
      <c r="I1545" s="65">
        <v>20</v>
      </c>
      <c r="J1545" s="192">
        <v>16</v>
      </c>
      <c r="K1545" s="192">
        <v>2160</v>
      </c>
      <c r="L1545" s="193">
        <v>3</v>
      </c>
      <c r="M1545" s="194">
        <f>IF(J1545=0,0,(K1545)/J1545)</f>
        <v>135</v>
      </c>
      <c r="N1545" s="242">
        <f>IF(J1545=0,0,(K1545-L1545)/J1545)</f>
        <v>134.8125</v>
      </c>
      <c r="O1545" s="192">
        <v>202</v>
      </c>
      <c r="P1545" s="285">
        <f t="shared" ref="P1545:R1545" si="1544">P1544</f>
        <v>29</v>
      </c>
      <c r="Q1545" s="285">
        <f t="shared" si="1544"/>
        <v>1</v>
      </c>
      <c r="R1545" s="285">
        <f t="shared" si="1544"/>
        <v>62482</v>
      </c>
      <c r="S1545" s="194">
        <f>AVERAGE(F1541:F1569)</f>
        <v>94.275862068965523</v>
      </c>
    </row>
    <row r="1546" spans="1:20">
      <c r="A1546" s="284">
        <f t="shared" si="1539"/>
        <v>43094</v>
      </c>
      <c r="B1546" s="285">
        <f t="shared" si="1456"/>
        <v>6</v>
      </c>
      <c r="C1546" s="66" t="s">
        <v>588</v>
      </c>
      <c r="D1546" s="66" t="s">
        <v>926</v>
      </c>
      <c r="E1546" s="66" t="s">
        <v>545</v>
      </c>
      <c r="F1546" s="101">
        <v>105</v>
      </c>
      <c r="G1546" s="66" t="s">
        <v>670</v>
      </c>
      <c r="H1546" s="285">
        <f t="shared" si="1457"/>
        <v>55</v>
      </c>
      <c r="I1546" s="65">
        <v>27</v>
      </c>
      <c r="J1546" s="192">
        <v>16</v>
      </c>
      <c r="K1546" s="192">
        <v>2121</v>
      </c>
      <c r="L1546" s="193">
        <v>21</v>
      </c>
      <c r="M1546" s="194">
        <f>IF(J1546=0,0,(K1546)/J1546)</f>
        <v>132.5625</v>
      </c>
      <c r="N1546" s="242">
        <f>IF(J1546=0,0,(K1546-L1546)/J1546)</f>
        <v>131.25</v>
      </c>
      <c r="O1546" s="192">
        <v>329</v>
      </c>
      <c r="P1546" s="285">
        <f t="shared" ref="P1546:R1546" si="1545">P1545</f>
        <v>29</v>
      </c>
      <c r="Q1546" s="285">
        <f t="shared" si="1545"/>
        <v>1</v>
      </c>
      <c r="R1546" s="285">
        <f t="shared" si="1545"/>
        <v>62482</v>
      </c>
      <c r="S1546" s="66" t="s">
        <v>791</v>
      </c>
    </row>
    <row r="1547" spans="1:20">
      <c r="A1547" s="284">
        <f t="shared" si="1539"/>
        <v>43094</v>
      </c>
      <c r="B1547" s="285">
        <f t="shared" ref="B1547:B1569" si="1546">B1546+1</f>
        <v>7</v>
      </c>
      <c r="C1547" s="66" t="s">
        <v>985</v>
      </c>
      <c r="D1547" s="66"/>
      <c r="E1547" s="66"/>
      <c r="F1547" s="173">
        <v>101</v>
      </c>
      <c r="G1547" s="66" t="s">
        <v>670</v>
      </c>
      <c r="H1547" s="285">
        <f t="shared" ref="H1547:H1569" si="1547">H1546</f>
        <v>55</v>
      </c>
      <c r="I1547" s="247">
        <v>4</v>
      </c>
      <c r="J1547" s="192">
        <v>16</v>
      </c>
      <c r="K1547" s="248">
        <v>2160</v>
      </c>
      <c r="L1547" s="193">
        <v>100</v>
      </c>
      <c r="M1547" s="250">
        <f t="shared" ref="M1547:M1550" si="1548">IF(J1547=0,0,(K1547)/J1547)</f>
        <v>135</v>
      </c>
      <c r="N1547" s="251">
        <f t="shared" ref="N1547:N1550" si="1549">IF(J1547=0,0,(K1547-L1547)/J1547)</f>
        <v>128.75</v>
      </c>
      <c r="O1547" s="192">
        <v>483</v>
      </c>
      <c r="P1547" s="285">
        <f t="shared" ref="P1547:R1547" si="1550">P1546</f>
        <v>29</v>
      </c>
      <c r="Q1547" s="285">
        <f t="shared" si="1550"/>
        <v>1</v>
      </c>
      <c r="R1547" s="285">
        <f t="shared" si="1550"/>
        <v>62482</v>
      </c>
      <c r="S1547" s="194">
        <f>S1543*P1541*16</f>
        <v>62482</v>
      </c>
    </row>
    <row r="1548" spans="1:20">
      <c r="A1548" s="284">
        <f t="shared" si="1539"/>
        <v>43094</v>
      </c>
      <c r="B1548" s="285">
        <f t="shared" si="1546"/>
        <v>8</v>
      </c>
      <c r="C1548" s="66" t="s">
        <v>613</v>
      </c>
      <c r="D1548" s="66" t="s">
        <v>589</v>
      </c>
      <c r="E1548" s="66" t="s">
        <v>817</v>
      </c>
      <c r="F1548" s="173">
        <v>101</v>
      </c>
      <c r="G1548" s="66" t="s">
        <v>670</v>
      </c>
      <c r="H1548" s="285">
        <f t="shared" si="1547"/>
        <v>55</v>
      </c>
      <c r="I1548" s="65">
        <v>27</v>
      </c>
      <c r="J1548" s="192">
        <v>16</v>
      </c>
      <c r="K1548" s="192">
        <v>2160</v>
      </c>
      <c r="L1548" s="193">
        <v>3</v>
      </c>
      <c r="M1548" s="194">
        <f t="shared" si="1548"/>
        <v>135</v>
      </c>
      <c r="N1548" s="242">
        <f t="shared" si="1549"/>
        <v>134.8125</v>
      </c>
      <c r="O1548" s="192">
        <v>110</v>
      </c>
      <c r="P1548" s="285">
        <f t="shared" ref="P1548:R1548" si="1551">P1547</f>
        <v>29</v>
      </c>
      <c r="Q1548" s="285">
        <f t="shared" si="1551"/>
        <v>1</v>
      </c>
      <c r="R1548" s="285">
        <f t="shared" si="1551"/>
        <v>62482</v>
      </c>
      <c r="S1548" s="66" t="s">
        <v>771</v>
      </c>
    </row>
    <row r="1549" spans="1:20">
      <c r="A1549" s="284">
        <f t="shared" si="1539"/>
        <v>43094</v>
      </c>
      <c r="B1549" s="285">
        <f t="shared" si="1546"/>
        <v>9</v>
      </c>
      <c r="C1549" s="66" t="s">
        <v>597</v>
      </c>
      <c r="D1549" s="66" t="s">
        <v>618</v>
      </c>
      <c r="E1549" s="66" t="s">
        <v>545</v>
      </c>
      <c r="F1549" s="277">
        <v>99</v>
      </c>
      <c r="G1549" s="66" t="s">
        <v>670</v>
      </c>
      <c r="H1549" s="285">
        <f t="shared" si="1547"/>
        <v>55</v>
      </c>
      <c r="I1549" s="65">
        <v>54</v>
      </c>
      <c r="J1549" s="192">
        <v>16</v>
      </c>
      <c r="K1549" s="192">
        <v>2160</v>
      </c>
      <c r="L1549" s="193">
        <v>20</v>
      </c>
      <c r="M1549" s="194">
        <f t="shared" si="1548"/>
        <v>135</v>
      </c>
      <c r="N1549" s="242">
        <f t="shared" si="1549"/>
        <v>133.75</v>
      </c>
      <c r="O1549" s="192">
        <v>42</v>
      </c>
      <c r="P1549" s="285">
        <f t="shared" ref="P1549:R1549" si="1552">P1548</f>
        <v>29</v>
      </c>
      <c r="Q1549" s="285">
        <f t="shared" si="1552"/>
        <v>1</v>
      </c>
      <c r="R1549" s="285">
        <f t="shared" si="1552"/>
        <v>62482</v>
      </c>
      <c r="S1549" s="194">
        <f>AVERAGE(I1541:I1569)</f>
        <v>23.448275862068964</v>
      </c>
    </row>
    <row r="1550" spans="1:20">
      <c r="A1550" s="284">
        <f t="shared" si="1539"/>
        <v>43094</v>
      </c>
      <c r="B1550" s="285">
        <f t="shared" si="1546"/>
        <v>10</v>
      </c>
      <c r="C1550" s="66" t="s">
        <v>36</v>
      </c>
      <c r="D1550" s="66" t="s">
        <v>816</v>
      </c>
      <c r="E1550" s="66" t="s">
        <v>817</v>
      </c>
      <c r="F1550" s="173">
        <v>99</v>
      </c>
      <c r="G1550" s="66" t="s">
        <v>670</v>
      </c>
      <c r="H1550" s="285">
        <f t="shared" si="1547"/>
        <v>55</v>
      </c>
      <c r="I1550" s="65">
        <v>54</v>
      </c>
      <c r="J1550" s="192">
        <v>16</v>
      </c>
      <c r="K1550" s="192">
        <v>2149</v>
      </c>
      <c r="L1550" s="193">
        <v>67</v>
      </c>
      <c r="M1550" s="194">
        <f t="shared" si="1548"/>
        <v>134.3125</v>
      </c>
      <c r="N1550" s="242">
        <f t="shared" si="1549"/>
        <v>130.125</v>
      </c>
      <c r="O1550" s="192">
        <v>262</v>
      </c>
      <c r="P1550" s="285">
        <f t="shared" ref="P1550:R1550" si="1553">P1549</f>
        <v>29</v>
      </c>
      <c r="Q1550" s="285">
        <f t="shared" si="1553"/>
        <v>1</v>
      </c>
      <c r="R1550" s="285">
        <f t="shared" si="1553"/>
        <v>62482</v>
      </c>
      <c r="S1550" s="66"/>
    </row>
    <row r="1551" spans="1:20">
      <c r="A1551" s="284">
        <f t="shared" si="1539"/>
        <v>43094</v>
      </c>
      <c r="B1551" s="285">
        <f t="shared" si="1546"/>
        <v>11</v>
      </c>
      <c r="C1551" s="66" t="s">
        <v>967</v>
      </c>
      <c r="D1551" s="66" t="s">
        <v>967</v>
      </c>
      <c r="E1551" s="66" t="s">
        <v>545</v>
      </c>
      <c r="F1551" s="101">
        <v>99</v>
      </c>
      <c r="G1551" s="66" t="s">
        <v>670</v>
      </c>
      <c r="H1551" s="285">
        <f t="shared" si="1547"/>
        <v>55</v>
      </c>
      <c r="I1551" s="65">
        <v>7</v>
      </c>
      <c r="J1551" s="192">
        <v>16</v>
      </c>
      <c r="K1551" s="192">
        <v>2160</v>
      </c>
      <c r="L1551" s="193">
        <v>35</v>
      </c>
      <c r="M1551" s="194">
        <f>IF(J1551=0,0,(K1551)/J1551)</f>
        <v>135</v>
      </c>
      <c r="N1551" s="242">
        <f>IF(J1551=0,0,(K1551-L1551)/J1551)</f>
        <v>132.8125</v>
      </c>
      <c r="O1551" s="192">
        <v>1062</v>
      </c>
      <c r="P1551" s="285">
        <f t="shared" ref="P1551:R1551" si="1554">P1550</f>
        <v>29</v>
      </c>
      <c r="Q1551" s="285">
        <f t="shared" si="1554"/>
        <v>1</v>
      </c>
      <c r="R1551" s="285">
        <f t="shared" si="1554"/>
        <v>62482</v>
      </c>
      <c r="S1551" s="66"/>
    </row>
    <row r="1552" spans="1:20">
      <c r="A1552" s="284">
        <f t="shared" si="1539"/>
        <v>43094</v>
      </c>
      <c r="B1552" s="285">
        <f t="shared" si="1546"/>
        <v>12</v>
      </c>
      <c r="C1552" s="66" t="s">
        <v>921</v>
      </c>
      <c r="D1552" s="66" t="s">
        <v>925</v>
      </c>
      <c r="E1552" s="66" t="s">
        <v>545</v>
      </c>
      <c r="F1552" s="101">
        <v>97</v>
      </c>
      <c r="G1552" s="66" t="s">
        <v>670</v>
      </c>
      <c r="H1552" s="285">
        <f t="shared" si="1547"/>
        <v>55</v>
      </c>
      <c r="I1552" s="65">
        <v>30</v>
      </c>
      <c r="J1552" s="192">
        <v>16</v>
      </c>
      <c r="K1552" s="192">
        <v>2139</v>
      </c>
      <c r="L1552" s="193">
        <v>28</v>
      </c>
      <c r="M1552" s="194">
        <f t="shared" ref="M1552" si="1555">IF(J1552=0,0,(K1552)/J1552)</f>
        <v>133.6875</v>
      </c>
      <c r="N1552" s="242">
        <f t="shared" ref="N1552" si="1556">IF(J1552=0,0,(K1552-L1552)/J1552)</f>
        <v>131.9375</v>
      </c>
      <c r="O1552" s="192">
        <v>68</v>
      </c>
      <c r="P1552" s="285">
        <f t="shared" ref="P1552:R1552" si="1557">P1551</f>
        <v>29</v>
      </c>
      <c r="Q1552" s="285">
        <f t="shared" si="1557"/>
        <v>1</v>
      </c>
      <c r="R1552" s="285">
        <f t="shared" si="1557"/>
        <v>62482</v>
      </c>
      <c r="S1552" s="66"/>
    </row>
    <row r="1553" spans="1:19">
      <c r="A1553" s="284">
        <f t="shared" si="1539"/>
        <v>43094</v>
      </c>
      <c r="B1553" s="285">
        <f t="shared" si="1546"/>
        <v>13</v>
      </c>
      <c r="C1553" s="66" t="s">
        <v>629</v>
      </c>
      <c r="D1553" s="66" t="s">
        <v>629</v>
      </c>
      <c r="E1553" s="111" t="s">
        <v>959</v>
      </c>
      <c r="F1553" s="173">
        <v>96</v>
      </c>
      <c r="G1553" s="66" t="s">
        <v>670</v>
      </c>
      <c r="H1553" s="285">
        <f t="shared" si="1547"/>
        <v>55</v>
      </c>
      <c r="I1553" s="65">
        <v>18</v>
      </c>
      <c r="J1553" s="192">
        <v>16</v>
      </c>
      <c r="K1553" s="192">
        <v>2143</v>
      </c>
      <c r="L1553" s="193">
        <v>40</v>
      </c>
      <c r="M1553" s="194">
        <f>IF(J1553=0,0,(K1553)/J1553)</f>
        <v>133.9375</v>
      </c>
      <c r="N1553" s="242">
        <f>IF(J1553=0,0,(K1553-L1553)/J1553)</f>
        <v>131.4375</v>
      </c>
      <c r="O1553" s="192">
        <v>128</v>
      </c>
      <c r="P1553" s="285">
        <f t="shared" ref="P1553:R1553" si="1558">P1552</f>
        <v>29</v>
      </c>
      <c r="Q1553" s="285">
        <f t="shared" si="1558"/>
        <v>1</v>
      </c>
      <c r="R1553" s="285">
        <f t="shared" si="1558"/>
        <v>62482</v>
      </c>
      <c r="S1553" s="66"/>
    </row>
    <row r="1554" spans="1:19">
      <c r="A1554" s="284">
        <f t="shared" si="1539"/>
        <v>43094</v>
      </c>
      <c r="B1554" s="285">
        <f t="shared" si="1546"/>
        <v>14</v>
      </c>
      <c r="C1554" s="66" t="s">
        <v>986</v>
      </c>
      <c r="D1554" s="66"/>
      <c r="E1554" s="66"/>
      <c r="F1554" s="173">
        <v>93</v>
      </c>
      <c r="G1554" s="28" t="s">
        <v>949</v>
      </c>
      <c r="H1554" s="285">
        <f t="shared" si="1547"/>
        <v>55</v>
      </c>
      <c r="I1554" s="247">
        <v>4</v>
      </c>
      <c r="J1554" s="192">
        <v>16</v>
      </c>
      <c r="K1554" s="248">
        <v>2160</v>
      </c>
      <c r="L1554" s="193">
        <v>28</v>
      </c>
      <c r="M1554" s="250">
        <f t="shared" ref="M1554" si="1559">IF(J1554=0,0,(K1554)/J1554)</f>
        <v>135</v>
      </c>
      <c r="N1554" s="251">
        <f t="shared" ref="N1554" si="1560">IF(J1554=0,0,(K1554-L1554)/J1554)</f>
        <v>133.25</v>
      </c>
      <c r="O1554" s="192">
        <v>230</v>
      </c>
      <c r="P1554" s="285">
        <f t="shared" ref="P1554:R1554" si="1561">P1553</f>
        <v>29</v>
      </c>
      <c r="Q1554" s="285">
        <f t="shared" si="1561"/>
        <v>1</v>
      </c>
      <c r="R1554" s="285">
        <f t="shared" si="1561"/>
        <v>62482</v>
      </c>
      <c r="S1554" s="66"/>
    </row>
    <row r="1555" spans="1:19">
      <c r="A1555" s="284">
        <f t="shared" si="1539"/>
        <v>43094</v>
      </c>
      <c r="B1555" s="285">
        <f t="shared" si="1546"/>
        <v>15</v>
      </c>
      <c r="C1555" s="66" t="s">
        <v>924</v>
      </c>
      <c r="D1555" s="66" t="s">
        <v>924</v>
      </c>
      <c r="E1555" s="66" t="s">
        <v>545</v>
      </c>
      <c r="F1555" s="101">
        <v>93</v>
      </c>
      <c r="G1555" s="66" t="s">
        <v>670</v>
      </c>
      <c r="H1555" s="285">
        <f t="shared" si="1547"/>
        <v>55</v>
      </c>
      <c r="I1555" s="65">
        <v>18</v>
      </c>
      <c r="J1555" s="192">
        <v>16</v>
      </c>
      <c r="K1555" s="192">
        <v>2160</v>
      </c>
      <c r="L1555" s="193">
        <v>27</v>
      </c>
      <c r="M1555" s="194">
        <f>IF(J1555=0,0,(K1555)/J1555)</f>
        <v>135</v>
      </c>
      <c r="N1555" s="242">
        <f>IF(J1555=0,0,(K1555-L1555)/J1555)</f>
        <v>133.3125</v>
      </c>
      <c r="O1555" s="192">
        <v>228</v>
      </c>
      <c r="P1555" s="285">
        <f t="shared" ref="P1555:R1555" si="1562">P1554</f>
        <v>29</v>
      </c>
      <c r="Q1555" s="285">
        <f t="shared" si="1562"/>
        <v>1</v>
      </c>
      <c r="R1555" s="285">
        <f t="shared" si="1562"/>
        <v>62482</v>
      </c>
      <c r="S1555" s="66"/>
    </row>
    <row r="1556" spans="1:19">
      <c r="A1556" s="284">
        <f t="shared" si="1539"/>
        <v>43094</v>
      </c>
      <c r="B1556" s="285">
        <f t="shared" si="1546"/>
        <v>16</v>
      </c>
      <c r="C1556" s="66" t="s">
        <v>381</v>
      </c>
      <c r="D1556" s="66" t="s">
        <v>928</v>
      </c>
      <c r="E1556" s="66" t="s">
        <v>545</v>
      </c>
      <c r="F1556" s="101">
        <v>93</v>
      </c>
      <c r="G1556" s="66" t="s">
        <v>670</v>
      </c>
      <c r="H1556" s="285">
        <f t="shared" si="1547"/>
        <v>55</v>
      </c>
      <c r="I1556" s="65">
        <v>49</v>
      </c>
      <c r="J1556" s="192">
        <v>16</v>
      </c>
      <c r="K1556" s="192">
        <v>2160</v>
      </c>
      <c r="L1556" s="193">
        <v>28</v>
      </c>
      <c r="M1556" s="194">
        <f t="shared" ref="M1556:M1567" si="1563">IF(J1556=0,0,(K1556)/J1556)</f>
        <v>135</v>
      </c>
      <c r="N1556" s="242">
        <f t="shared" ref="N1556:N1569" si="1564">IF(J1556=0,0,(K1556-L1556)/J1556)</f>
        <v>133.25</v>
      </c>
      <c r="O1556" s="192">
        <v>65</v>
      </c>
      <c r="P1556" s="285">
        <f t="shared" ref="P1556:R1556" si="1565">P1555</f>
        <v>29</v>
      </c>
      <c r="Q1556" s="285">
        <f t="shared" si="1565"/>
        <v>1</v>
      </c>
      <c r="R1556" s="285">
        <f t="shared" si="1565"/>
        <v>62482</v>
      </c>
      <c r="S1556" s="66"/>
    </row>
    <row r="1557" spans="1:19">
      <c r="A1557" s="284">
        <f t="shared" si="1539"/>
        <v>43094</v>
      </c>
      <c r="B1557" s="285">
        <f t="shared" si="1546"/>
        <v>17</v>
      </c>
      <c r="C1557" s="360" t="s">
        <v>942</v>
      </c>
      <c r="D1557" s="130" t="s">
        <v>942</v>
      </c>
      <c r="E1557" s="66"/>
      <c r="F1557" s="101">
        <v>93</v>
      </c>
      <c r="G1557" s="66" t="s">
        <v>343</v>
      </c>
      <c r="H1557" s="285">
        <f t="shared" si="1547"/>
        <v>55</v>
      </c>
      <c r="I1557" s="65">
        <v>14</v>
      </c>
      <c r="J1557" s="192">
        <v>16</v>
      </c>
      <c r="K1557" s="192">
        <v>2153</v>
      </c>
      <c r="L1557" s="193">
        <v>55</v>
      </c>
      <c r="M1557" s="194">
        <f t="shared" si="1563"/>
        <v>134.5625</v>
      </c>
      <c r="N1557" s="242">
        <f t="shared" si="1564"/>
        <v>131.125</v>
      </c>
      <c r="O1557" s="192">
        <v>66</v>
      </c>
      <c r="P1557" s="285">
        <f t="shared" ref="P1557:R1557" si="1566">P1556</f>
        <v>29</v>
      </c>
      <c r="Q1557" s="285">
        <f t="shared" si="1566"/>
        <v>1</v>
      </c>
      <c r="R1557" s="285">
        <f t="shared" si="1566"/>
        <v>62482</v>
      </c>
      <c r="S1557" s="66"/>
    </row>
    <row r="1558" spans="1:19">
      <c r="A1558" s="284">
        <f t="shared" si="1539"/>
        <v>43094</v>
      </c>
      <c r="B1558" s="285">
        <f t="shared" si="1546"/>
        <v>18</v>
      </c>
      <c r="C1558" s="66" t="s">
        <v>984</v>
      </c>
      <c r="D1558" s="66"/>
      <c r="E1558" s="66"/>
      <c r="F1558" s="300">
        <v>93</v>
      </c>
      <c r="G1558" s="28" t="s">
        <v>949</v>
      </c>
      <c r="H1558" s="285">
        <f t="shared" si="1547"/>
        <v>55</v>
      </c>
      <c r="I1558" s="247">
        <v>4</v>
      </c>
      <c r="J1558" s="192">
        <v>16</v>
      </c>
      <c r="K1558" s="248">
        <v>2160</v>
      </c>
      <c r="L1558" s="193">
        <v>0</v>
      </c>
      <c r="M1558" s="250">
        <f t="shared" si="1563"/>
        <v>135</v>
      </c>
      <c r="N1558" s="251">
        <f t="shared" si="1564"/>
        <v>135</v>
      </c>
      <c r="O1558" s="192">
        <v>718</v>
      </c>
      <c r="P1558" s="285">
        <f t="shared" ref="P1558:R1558" si="1567">P1557</f>
        <v>29</v>
      </c>
      <c r="Q1558" s="285">
        <f t="shared" si="1567"/>
        <v>1</v>
      </c>
      <c r="R1558" s="285">
        <f t="shared" si="1567"/>
        <v>62482</v>
      </c>
      <c r="S1558" s="66"/>
    </row>
    <row r="1559" spans="1:19">
      <c r="A1559" s="284">
        <f t="shared" si="1539"/>
        <v>43094</v>
      </c>
      <c r="B1559" s="285">
        <f t="shared" si="1546"/>
        <v>19</v>
      </c>
      <c r="C1559" s="407" t="s">
        <v>579</v>
      </c>
      <c r="D1559" s="111" t="s">
        <v>397</v>
      </c>
      <c r="E1559" s="111" t="s">
        <v>810</v>
      </c>
      <c r="F1559" s="278">
        <v>91</v>
      </c>
      <c r="G1559" s="66" t="s">
        <v>670</v>
      </c>
      <c r="H1559" s="285">
        <f t="shared" si="1547"/>
        <v>55</v>
      </c>
      <c r="I1559" s="247">
        <v>37</v>
      </c>
      <c r="J1559" s="192">
        <v>16</v>
      </c>
      <c r="K1559" s="192">
        <v>2160</v>
      </c>
      <c r="L1559" s="193">
        <v>19</v>
      </c>
      <c r="M1559" s="250">
        <f t="shared" si="1563"/>
        <v>135</v>
      </c>
      <c r="N1559" s="251">
        <f t="shared" si="1564"/>
        <v>133.8125</v>
      </c>
      <c r="O1559" s="192">
        <v>353</v>
      </c>
      <c r="P1559" s="285">
        <f t="shared" ref="P1559:R1559" si="1568">P1558</f>
        <v>29</v>
      </c>
      <c r="Q1559" s="285">
        <f t="shared" si="1568"/>
        <v>1</v>
      </c>
      <c r="R1559" s="285">
        <f t="shared" si="1568"/>
        <v>62482</v>
      </c>
      <c r="S1559" s="66"/>
    </row>
    <row r="1560" spans="1:19">
      <c r="A1560" s="284">
        <f t="shared" si="1539"/>
        <v>43094</v>
      </c>
      <c r="B1560" s="285">
        <f t="shared" si="1546"/>
        <v>20</v>
      </c>
      <c r="C1560" s="66" t="s">
        <v>577</v>
      </c>
      <c r="D1560" s="66" t="s">
        <v>577</v>
      </c>
      <c r="E1560" s="66" t="s">
        <v>545</v>
      </c>
      <c r="F1560" s="278">
        <v>88</v>
      </c>
      <c r="G1560" s="66" t="s">
        <v>670</v>
      </c>
      <c r="H1560" s="285">
        <f t="shared" si="1547"/>
        <v>55</v>
      </c>
      <c r="I1560" s="247">
        <v>27</v>
      </c>
      <c r="J1560" s="192">
        <v>16</v>
      </c>
      <c r="K1560" s="248">
        <v>2160</v>
      </c>
      <c r="L1560" s="193">
        <v>12</v>
      </c>
      <c r="M1560" s="250">
        <f t="shared" si="1563"/>
        <v>135</v>
      </c>
      <c r="N1560" s="251">
        <f t="shared" si="1564"/>
        <v>134.25</v>
      </c>
      <c r="O1560" s="192">
        <v>260</v>
      </c>
      <c r="P1560" s="285">
        <f t="shared" ref="P1560:R1560" si="1569">P1559</f>
        <v>29</v>
      </c>
      <c r="Q1560" s="285">
        <f t="shared" si="1569"/>
        <v>1</v>
      </c>
      <c r="R1560" s="285">
        <f t="shared" si="1569"/>
        <v>62482</v>
      </c>
      <c r="S1560" s="66"/>
    </row>
    <row r="1561" spans="1:19">
      <c r="A1561" s="284">
        <f t="shared" si="1539"/>
        <v>43094</v>
      </c>
      <c r="B1561" s="285">
        <f t="shared" si="1546"/>
        <v>21</v>
      </c>
      <c r="C1561" s="66" t="s">
        <v>943</v>
      </c>
      <c r="D1561" s="66" t="s">
        <v>943</v>
      </c>
      <c r="E1561" s="66" t="s">
        <v>545</v>
      </c>
      <c r="F1561" s="101">
        <v>85</v>
      </c>
      <c r="G1561" s="66" t="s">
        <v>343</v>
      </c>
      <c r="H1561" s="285">
        <f t="shared" si="1547"/>
        <v>55</v>
      </c>
      <c r="I1561" s="65">
        <v>14</v>
      </c>
      <c r="J1561" s="192">
        <v>16</v>
      </c>
      <c r="K1561" s="192">
        <v>2150</v>
      </c>
      <c r="L1561" s="193">
        <v>47</v>
      </c>
      <c r="M1561" s="194">
        <f t="shared" si="1563"/>
        <v>134.375</v>
      </c>
      <c r="N1561" s="242">
        <f t="shared" si="1564"/>
        <v>131.4375</v>
      </c>
      <c r="O1561" s="192">
        <v>125</v>
      </c>
      <c r="P1561" s="285">
        <f t="shared" ref="P1561:R1561" si="1570">P1560</f>
        <v>29</v>
      </c>
      <c r="Q1561" s="285">
        <f t="shared" si="1570"/>
        <v>1</v>
      </c>
      <c r="R1561" s="285">
        <f t="shared" si="1570"/>
        <v>62482</v>
      </c>
      <c r="S1561" s="66"/>
    </row>
    <row r="1562" spans="1:19">
      <c r="A1562" s="284">
        <f t="shared" si="1539"/>
        <v>43094</v>
      </c>
      <c r="B1562" s="285">
        <f t="shared" si="1546"/>
        <v>22</v>
      </c>
      <c r="C1562" s="28" t="s">
        <v>976</v>
      </c>
      <c r="D1562" s="66"/>
      <c r="E1562" s="66" t="s">
        <v>545</v>
      </c>
      <c r="F1562" s="300">
        <v>83</v>
      </c>
      <c r="G1562" s="66" t="s">
        <v>343</v>
      </c>
      <c r="H1562" s="285">
        <f t="shared" si="1547"/>
        <v>55</v>
      </c>
      <c r="I1562" s="247">
        <v>16</v>
      </c>
      <c r="J1562" s="192">
        <v>16</v>
      </c>
      <c r="K1562" s="248">
        <v>2154</v>
      </c>
      <c r="L1562" s="193">
        <v>11</v>
      </c>
      <c r="M1562" s="250">
        <f t="shared" si="1563"/>
        <v>134.625</v>
      </c>
      <c r="N1562" s="251">
        <f t="shared" si="1564"/>
        <v>133.9375</v>
      </c>
      <c r="O1562" s="192">
        <v>155</v>
      </c>
      <c r="P1562" s="285">
        <f t="shared" ref="P1562:R1562" si="1571">P1561</f>
        <v>29</v>
      </c>
      <c r="Q1562" s="285">
        <f t="shared" si="1571"/>
        <v>1</v>
      </c>
      <c r="R1562" s="285">
        <f t="shared" si="1571"/>
        <v>62482</v>
      </c>
      <c r="S1562" s="66"/>
    </row>
    <row r="1563" spans="1:19">
      <c r="A1563" s="284">
        <f t="shared" si="1539"/>
        <v>43094</v>
      </c>
      <c r="B1563" s="285">
        <f t="shared" si="1546"/>
        <v>23</v>
      </c>
      <c r="C1563" s="28" t="s">
        <v>963</v>
      </c>
      <c r="D1563" s="66"/>
      <c r="E1563" s="66"/>
      <c r="F1563" s="300">
        <v>77</v>
      </c>
      <c r="G1563" s="66" t="s">
        <v>670</v>
      </c>
      <c r="H1563" s="285">
        <f t="shared" si="1547"/>
        <v>55</v>
      </c>
      <c r="I1563" s="247">
        <v>10</v>
      </c>
      <c r="J1563" s="192">
        <v>16</v>
      </c>
      <c r="K1563" s="248">
        <v>2157</v>
      </c>
      <c r="L1563" s="193">
        <v>23</v>
      </c>
      <c r="M1563" s="250">
        <f t="shared" si="1563"/>
        <v>134.8125</v>
      </c>
      <c r="N1563" s="251">
        <f t="shared" si="1564"/>
        <v>133.375</v>
      </c>
      <c r="O1563" s="192">
        <v>306</v>
      </c>
      <c r="P1563" s="285">
        <f t="shared" ref="P1563:R1563" si="1572">P1562</f>
        <v>29</v>
      </c>
      <c r="Q1563" s="285">
        <f t="shared" si="1572"/>
        <v>1</v>
      </c>
      <c r="R1563" s="285">
        <f t="shared" si="1572"/>
        <v>62482</v>
      </c>
      <c r="S1563" s="66"/>
    </row>
    <row r="1564" spans="1:19">
      <c r="A1564" s="284">
        <f t="shared" si="1539"/>
        <v>43094</v>
      </c>
      <c r="B1564" s="285">
        <f t="shared" si="1546"/>
        <v>24</v>
      </c>
      <c r="C1564" s="28" t="s">
        <v>992</v>
      </c>
      <c r="D1564" s="66"/>
      <c r="E1564" s="66"/>
      <c r="F1564" s="300">
        <v>77</v>
      </c>
      <c r="G1564" s="28" t="s">
        <v>949</v>
      </c>
      <c r="H1564" s="285">
        <f t="shared" si="1547"/>
        <v>55</v>
      </c>
      <c r="I1564" s="247">
        <v>3</v>
      </c>
      <c r="J1564" s="192">
        <v>16</v>
      </c>
      <c r="K1564" s="248">
        <v>2147</v>
      </c>
      <c r="L1564" s="193">
        <v>39</v>
      </c>
      <c r="M1564" s="250">
        <f t="shared" si="1563"/>
        <v>134.1875</v>
      </c>
      <c r="N1564" s="251">
        <f t="shared" si="1564"/>
        <v>131.75</v>
      </c>
      <c r="O1564" s="192">
        <v>291</v>
      </c>
      <c r="P1564" s="285">
        <f t="shared" ref="P1564:R1564" si="1573">P1563</f>
        <v>29</v>
      </c>
      <c r="Q1564" s="285">
        <f t="shared" si="1573"/>
        <v>1</v>
      </c>
      <c r="R1564" s="285">
        <f t="shared" si="1573"/>
        <v>62482</v>
      </c>
      <c r="S1564" s="66"/>
    </row>
    <row r="1565" spans="1:19">
      <c r="A1565" s="284">
        <f t="shared" si="1539"/>
        <v>43094</v>
      </c>
      <c r="B1565" s="285">
        <f t="shared" si="1546"/>
        <v>25</v>
      </c>
      <c r="C1565" s="28" t="s">
        <v>982</v>
      </c>
      <c r="D1565" s="66"/>
      <c r="E1565" s="66"/>
      <c r="F1565" s="300">
        <v>74</v>
      </c>
      <c r="G1565" s="28" t="s">
        <v>949</v>
      </c>
      <c r="H1565" s="285">
        <f t="shared" si="1547"/>
        <v>55</v>
      </c>
      <c r="I1565" s="247">
        <v>4</v>
      </c>
      <c r="J1565" s="192">
        <v>16</v>
      </c>
      <c r="K1565" s="248">
        <v>2156</v>
      </c>
      <c r="L1565" s="193">
        <v>7</v>
      </c>
      <c r="M1565" s="250">
        <f t="shared" si="1563"/>
        <v>134.75</v>
      </c>
      <c r="N1565" s="251">
        <f t="shared" si="1564"/>
        <v>134.3125</v>
      </c>
      <c r="O1565" s="192">
        <v>312</v>
      </c>
      <c r="P1565" s="285">
        <f t="shared" ref="P1565:R1565" si="1574">P1564</f>
        <v>29</v>
      </c>
      <c r="Q1565" s="285">
        <f t="shared" si="1574"/>
        <v>1</v>
      </c>
      <c r="R1565" s="285">
        <f t="shared" si="1574"/>
        <v>62482</v>
      </c>
      <c r="S1565" s="66"/>
    </row>
    <row r="1566" spans="1:19">
      <c r="A1566" s="284">
        <f t="shared" si="1539"/>
        <v>43094</v>
      </c>
      <c r="B1566" s="285">
        <f t="shared" si="1546"/>
        <v>26</v>
      </c>
      <c r="C1566" s="28" t="s">
        <v>614</v>
      </c>
      <c r="D1566" s="66" t="s">
        <v>929</v>
      </c>
      <c r="E1566" s="66" t="s">
        <v>545</v>
      </c>
      <c r="F1566" s="101">
        <v>74</v>
      </c>
      <c r="G1566" s="66" t="s">
        <v>670</v>
      </c>
      <c r="H1566" s="285">
        <f t="shared" si="1547"/>
        <v>55</v>
      </c>
      <c r="I1566" s="65">
        <v>51</v>
      </c>
      <c r="J1566" s="192">
        <v>16</v>
      </c>
      <c r="K1566" s="192">
        <v>2160</v>
      </c>
      <c r="L1566" s="193">
        <v>66</v>
      </c>
      <c r="M1566" s="194">
        <f t="shared" si="1563"/>
        <v>135</v>
      </c>
      <c r="N1566" s="242">
        <f t="shared" si="1564"/>
        <v>130.875</v>
      </c>
      <c r="O1566" s="192">
        <v>236</v>
      </c>
      <c r="P1566" s="285">
        <f t="shared" ref="P1566:R1566" si="1575">P1565</f>
        <v>29</v>
      </c>
      <c r="Q1566" s="285">
        <f t="shared" si="1575"/>
        <v>1</v>
      </c>
      <c r="R1566" s="285">
        <f t="shared" si="1575"/>
        <v>62482</v>
      </c>
      <c r="S1566" s="66"/>
    </row>
    <row r="1567" spans="1:19">
      <c r="A1567" s="284">
        <f t="shared" si="1539"/>
        <v>43094</v>
      </c>
      <c r="B1567" s="285">
        <f t="shared" si="1546"/>
        <v>27</v>
      </c>
      <c r="C1567" s="28" t="s">
        <v>576</v>
      </c>
      <c r="D1567" s="66" t="s">
        <v>826</v>
      </c>
      <c r="E1567" s="66" t="s">
        <v>810</v>
      </c>
      <c r="F1567" s="278">
        <v>71</v>
      </c>
      <c r="G1567" s="293" t="s">
        <v>536</v>
      </c>
      <c r="H1567" s="285">
        <f t="shared" si="1547"/>
        <v>55</v>
      </c>
      <c r="I1567" s="247">
        <v>52</v>
      </c>
      <c r="J1567" s="192">
        <v>16</v>
      </c>
      <c r="K1567" s="248">
        <v>2149</v>
      </c>
      <c r="L1567" s="193">
        <v>54</v>
      </c>
      <c r="M1567" s="250">
        <f t="shared" si="1563"/>
        <v>134.3125</v>
      </c>
      <c r="N1567" s="251">
        <f t="shared" si="1564"/>
        <v>130.9375</v>
      </c>
      <c r="O1567" s="248">
        <v>144</v>
      </c>
      <c r="P1567" s="285">
        <f t="shared" ref="P1567:R1567" si="1576">P1566</f>
        <v>29</v>
      </c>
      <c r="Q1567" s="285">
        <f t="shared" si="1576"/>
        <v>1</v>
      </c>
      <c r="R1567" s="285">
        <f t="shared" si="1576"/>
        <v>62482</v>
      </c>
      <c r="S1567" s="66"/>
    </row>
    <row r="1568" spans="1:19">
      <c r="A1568" s="284">
        <f t="shared" si="1539"/>
        <v>43094</v>
      </c>
      <c r="B1568" s="285">
        <f t="shared" si="1546"/>
        <v>28</v>
      </c>
      <c r="C1568" s="28" t="s">
        <v>881</v>
      </c>
      <c r="D1568" s="66" t="s">
        <v>881</v>
      </c>
      <c r="E1568" s="66" t="s">
        <v>545</v>
      </c>
      <c r="F1568" s="278">
        <v>63</v>
      </c>
      <c r="G1568" s="28" t="s">
        <v>955</v>
      </c>
      <c r="H1568" s="285">
        <f t="shared" si="1547"/>
        <v>55</v>
      </c>
      <c r="I1568" s="65">
        <v>22</v>
      </c>
      <c r="J1568" s="192">
        <v>16</v>
      </c>
      <c r="K1568" s="192">
        <v>2160</v>
      </c>
      <c r="L1568" s="193">
        <v>70</v>
      </c>
      <c r="M1568" s="194">
        <f>IF(J1568=0,0,(K1568)/J1568)</f>
        <v>135</v>
      </c>
      <c r="N1568" s="242">
        <f t="shared" si="1564"/>
        <v>130.625</v>
      </c>
      <c r="O1568" s="192">
        <v>76</v>
      </c>
      <c r="P1568" s="285">
        <f t="shared" ref="P1568:R1568" si="1577">P1567</f>
        <v>29</v>
      </c>
      <c r="Q1568" s="285">
        <f t="shared" si="1577"/>
        <v>1</v>
      </c>
      <c r="R1568" s="285">
        <f t="shared" si="1577"/>
        <v>62482</v>
      </c>
      <c r="S1568" s="66"/>
    </row>
    <row r="1569" spans="1:20">
      <c r="A1569" s="284">
        <f t="shared" si="1539"/>
        <v>43094</v>
      </c>
      <c r="B1569" s="285">
        <f t="shared" si="1546"/>
        <v>29</v>
      </c>
      <c r="C1569" s="66" t="s">
        <v>932</v>
      </c>
      <c r="D1569" s="66" t="s">
        <v>930</v>
      </c>
      <c r="E1569" s="66" t="s">
        <v>545</v>
      </c>
      <c r="F1569" s="300">
        <v>60</v>
      </c>
      <c r="G1569" s="293" t="s">
        <v>343</v>
      </c>
      <c r="H1569" s="285">
        <f t="shared" si="1547"/>
        <v>55</v>
      </c>
      <c r="I1569" s="247">
        <v>21</v>
      </c>
      <c r="J1569" s="192">
        <v>16</v>
      </c>
      <c r="K1569" s="248">
        <v>2144</v>
      </c>
      <c r="L1569" s="249">
        <v>31</v>
      </c>
      <c r="M1569" s="250">
        <f t="shared" ref="M1569:M1570" si="1578">IF(J1569=0,0,(K1569)/J1569)</f>
        <v>134</v>
      </c>
      <c r="N1569" s="251">
        <f t="shared" si="1564"/>
        <v>132.0625</v>
      </c>
      <c r="O1569" s="248">
        <v>66</v>
      </c>
      <c r="P1569" s="285">
        <f t="shared" ref="P1569:R1569" si="1579">P1568</f>
        <v>29</v>
      </c>
      <c r="Q1569" s="285">
        <f t="shared" si="1579"/>
        <v>1</v>
      </c>
      <c r="R1569" s="285">
        <f t="shared" si="1579"/>
        <v>62482</v>
      </c>
      <c r="S1569" s="66"/>
    </row>
    <row r="1570" spans="1:20">
      <c r="A1570" s="280">
        <f>A1569+7</f>
        <v>43101</v>
      </c>
      <c r="B1570" s="167">
        <v>1</v>
      </c>
      <c r="C1570" s="401" t="s">
        <v>969</v>
      </c>
      <c r="D1570" s="142" t="s">
        <v>965</v>
      </c>
      <c r="E1570" s="142"/>
      <c r="F1570" s="170">
        <v>168</v>
      </c>
      <c r="G1570" s="142" t="s">
        <v>670</v>
      </c>
      <c r="H1570" s="167">
        <f>H1569+1</f>
        <v>56</v>
      </c>
      <c r="I1570" s="141">
        <v>8</v>
      </c>
      <c r="J1570" s="183">
        <v>16</v>
      </c>
      <c r="K1570" s="183">
        <v>2160</v>
      </c>
      <c r="L1570" s="184">
        <v>83</v>
      </c>
      <c r="M1570" s="185">
        <f t="shared" si="1578"/>
        <v>135</v>
      </c>
      <c r="N1570" s="256">
        <f>IF(J1570=0,0,(K1570-L1570)/J1570)</f>
        <v>129.8125</v>
      </c>
      <c r="O1570" s="183">
        <v>1094</v>
      </c>
      <c r="P1570" s="167">
        <f>COUNTA(C1570:C1599)</f>
        <v>30</v>
      </c>
      <c r="Q1570" s="167">
        <v>3</v>
      </c>
      <c r="R1570" s="167">
        <f>SUM(K1570:K1599)</f>
        <v>64385</v>
      </c>
      <c r="S1570" s="413">
        <f>SUM(L1570:L1599)</f>
        <v>1078</v>
      </c>
      <c r="T1570" s="232"/>
    </row>
    <row r="1571" spans="1:20">
      <c r="A1571" s="280">
        <f>A1570</f>
        <v>43101</v>
      </c>
      <c r="B1571" s="167">
        <f t="shared" ref="B1571:B1599" si="1580">B1570+1</f>
        <v>2</v>
      </c>
      <c r="C1571" s="144" t="s">
        <v>911</v>
      </c>
      <c r="D1571" s="297"/>
      <c r="E1571" s="297"/>
      <c r="F1571" s="170">
        <v>122</v>
      </c>
      <c r="G1571" s="149" t="s">
        <v>670</v>
      </c>
      <c r="H1571" s="167">
        <f t="shared" ref="H1571:H1599" si="1581">H1570</f>
        <v>56</v>
      </c>
      <c r="I1571" s="141">
        <v>16</v>
      </c>
      <c r="J1571" s="183">
        <v>16</v>
      </c>
      <c r="K1571" s="183">
        <v>2160</v>
      </c>
      <c r="L1571" s="184">
        <v>28</v>
      </c>
      <c r="M1571" s="185">
        <f>IF(J1571=0,0,(K1571)/J1571)</f>
        <v>135</v>
      </c>
      <c r="N1571" s="256">
        <f>IF(J1571=0,0,(K1571-L1571)/J1571)</f>
        <v>133.25</v>
      </c>
      <c r="O1571" s="183">
        <v>288</v>
      </c>
      <c r="P1571" s="167">
        <f t="shared" ref="P1571:R1571" si="1582">P1570</f>
        <v>30</v>
      </c>
      <c r="Q1571" s="167">
        <f t="shared" si="1582"/>
        <v>3</v>
      </c>
      <c r="R1571" s="167">
        <f t="shared" si="1582"/>
        <v>64385</v>
      </c>
      <c r="S1571" s="142" t="s">
        <v>744</v>
      </c>
    </row>
    <row r="1572" spans="1:20">
      <c r="A1572" s="280">
        <f t="shared" ref="A1572:A1599" si="1583">A1571</f>
        <v>43101</v>
      </c>
      <c r="B1572" s="167">
        <f t="shared" si="1580"/>
        <v>3</v>
      </c>
      <c r="C1572" s="144" t="s">
        <v>402</v>
      </c>
      <c r="D1572" s="144" t="s">
        <v>551</v>
      </c>
      <c r="E1572" s="142" t="s">
        <v>545</v>
      </c>
      <c r="F1572" s="170">
        <v>123</v>
      </c>
      <c r="G1572" s="149" t="s">
        <v>670</v>
      </c>
      <c r="H1572" s="167">
        <f t="shared" si="1581"/>
        <v>56</v>
      </c>
      <c r="I1572" s="141">
        <v>45</v>
      </c>
      <c r="J1572" s="183">
        <v>16</v>
      </c>
      <c r="K1572" s="183">
        <v>2160</v>
      </c>
      <c r="L1572" s="184">
        <v>11</v>
      </c>
      <c r="M1572" s="185">
        <f t="shared" ref="M1572:M1573" si="1584">IF(J1572=0,0,(K1572)/J1572)</f>
        <v>135</v>
      </c>
      <c r="N1572" s="256">
        <f t="shared" ref="N1572" si="1585">IF(J1572=0,0,(K1572-L1572)/J1572)</f>
        <v>134.3125</v>
      </c>
      <c r="O1572" s="183">
        <v>144</v>
      </c>
      <c r="P1572" s="167">
        <f t="shared" ref="P1572:R1572" si="1586">P1571</f>
        <v>30</v>
      </c>
      <c r="Q1572" s="167">
        <f t="shared" si="1586"/>
        <v>3</v>
      </c>
      <c r="R1572" s="167">
        <f t="shared" si="1586"/>
        <v>64385</v>
      </c>
      <c r="S1572" s="185">
        <f>AVERAGE(M1570:M1599)</f>
        <v>134.97916666666666</v>
      </c>
      <c r="T1572" s="232"/>
    </row>
    <row r="1573" spans="1:20">
      <c r="A1573" s="280">
        <f t="shared" si="1583"/>
        <v>43101</v>
      </c>
      <c r="B1573" s="167">
        <f t="shared" si="1580"/>
        <v>4</v>
      </c>
      <c r="C1573" s="144" t="s">
        <v>920</v>
      </c>
      <c r="D1573" s="142" t="s">
        <v>927</v>
      </c>
      <c r="E1573" s="142" t="s">
        <v>545</v>
      </c>
      <c r="F1573" s="168">
        <v>114</v>
      </c>
      <c r="G1573" s="142" t="s">
        <v>670</v>
      </c>
      <c r="H1573" s="167">
        <f t="shared" si="1581"/>
        <v>56</v>
      </c>
      <c r="I1573" s="141">
        <v>28</v>
      </c>
      <c r="J1573" s="183">
        <v>16</v>
      </c>
      <c r="K1573" s="183">
        <v>2160</v>
      </c>
      <c r="L1573" s="184">
        <v>0</v>
      </c>
      <c r="M1573" s="185">
        <f t="shared" si="1584"/>
        <v>135</v>
      </c>
      <c r="N1573" s="256">
        <f>IF(J1573=0,0,(K1573-L1573)/J1573)</f>
        <v>135</v>
      </c>
      <c r="O1573" s="183">
        <v>43</v>
      </c>
      <c r="P1573" s="167">
        <f t="shared" ref="P1573:R1573" si="1587">P1572</f>
        <v>30</v>
      </c>
      <c r="Q1573" s="167">
        <f t="shared" si="1587"/>
        <v>3</v>
      </c>
      <c r="R1573" s="167">
        <f t="shared" si="1587"/>
        <v>64385</v>
      </c>
      <c r="S1573" s="142" t="s">
        <v>760</v>
      </c>
    </row>
    <row r="1574" spans="1:20">
      <c r="A1574" s="280">
        <f t="shared" si="1583"/>
        <v>43101</v>
      </c>
      <c r="B1574" s="167">
        <f t="shared" si="1580"/>
        <v>5</v>
      </c>
      <c r="C1574" s="142" t="s">
        <v>612</v>
      </c>
      <c r="D1574" s="142" t="s">
        <v>612</v>
      </c>
      <c r="E1574" s="142"/>
      <c r="F1574" s="170">
        <v>109</v>
      </c>
      <c r="G1574" s="142" t="s">
        <v>670</v>
      </c>
      <c r="H1574" s="167">
        <f t="shared" si="1581"/>
        <v>56</v>
      </c>
      <c r="I1574" s="141">
        <v>21</v>
      </c>
      <c r="J1574" s="183">
        <v>16</v>
      </c>
      <c r="K1574" s="183">
        <v>2160</v>
      </c>
      <c r="L1574" s="184">
        <v>23</v>
      </c>
      <c r="M1574" s="185">
        <f>IF(J1574=0,0,(K1574)/J1574)</f>
        <v>135</v>
      </c>
      <c r="N1574" s="256">
        <f>IF(J1574=0,0,(K1574-L1574)/J1574)</f>
        <v>133.5625</v>
      </c>
      <c r="O1574" s="183">
        <v>167</v>
      </c>
      <c r="P1574" s="167">
        <f t="shared" ref="P1574:R1574" si="1588">P1573</f>
        <v>30</v>
      </c>
      <c r="Q1574" s="167">
        <f t="shared" si="1588"/>
        <v>3</v>
      </c>
      <c r="R1574" s="167">
        <f t="shared" si="1588"/>
        <v>64385</v>
      </c>
      <c r="S1574" s="185">
        <f>AVERAGE(F1570:F1599)</f>
        <v>95.6</v>
      </c>
    </row>
    <row r="1575" spans="1:20">
      <c r="A1575" s="280">
        <f t="shared" si="1583"/>
        <v>43101</v>
      </c>
      <c r="B1575" s="167">
        <f t="shared" si="1580"/>
        <v>6</v>
      </c>
      <c r="C1575" s="361" t="s">
        <v>588</v>
      </c>
      <c r="D1575" s="257" t="s">
        <v>926</v>
      </c>
      <c r="E1575" s="257" t="s">
        <v>545</v>
      </c>
      <c r="F1575" s="168">
        <v>106</v>
      </c>
      <c r="G1575" s="142" t="s">
        <v>670</v>
      </c>
      <c r="H1575" s="167">
        <f t="shared" si="1581"/>
        <v>56</v>
      </c>
      <c r="I1575" s="141">
        <v>28</v>
      </c>
      <c r="J1575" s="183">
        <v>16</v>
      </c>
      <c r="K1575" s="183">
        <v>2160</v>
      </c>
      <c r="L1575" s="184">
        <v>22</v>
      </c>
      <c r="M1575" s="185">
        <f>IF(J1575=0,0,(K1575)/J1575)</f>
        <v>135</v>
      </c>
      <c r="N1575" s="256">
        <f>IF(J1575=0,0,(K1575-L1575)/J1575)</f>
        <v>133.625</v>
      </c>
      <c r="O1575" s="183">
        <v>134</v>
      </c>
      <c r="P1575" s="167">
        <f t="shared" ref="P1575:R1575" si="1589">P1574</f>
        <v>30</v>
      </c>
      <c r="Q1575" s="167">
        <f t="shared" si="1589"/>
        <v>3</v>
      </c>
      <c r="R1575" s="167">
        <f t="shared" si="1589"/>
        <v>64385</v>
      </c>
      <c r="S1575" s="142" t="s">
        <v>791</v>
      </c>
    </row>
    <row r="1576" spans="1:20">
      <c r="A1576" s="280">
        <f t="shared" si="1583"/>
        <v>43101</v>
      </c>
      <c r="B1576" s="167">
        <f t="shared" si="1580"/>
        <v>7</v>
      </c>
      <c r="C1576" s="361" t="s">
        <v>985</v>
      </c>
      <c r="D1576" s="257"/>
      <c r="E1576" s="257"/>
      <c r="F1576" s="170">
        <v>104</v>
      </c>
      <c r="G1576" s="142" t="s">
        <v>670</v>
      </c>
      <c r="H1576" s="167">
        <f t="shared" si="1581"/>
        <v>56</v>
      </c>
      <c r="I1576" s="265">
        <v>5</v>
      </c>
      <c r="J1576" s="183">
        <v>16</v>
      </c>
      <c r="K1576" s="183">
        <v>2160</v>
      </c>
      <c r="L1576" s="184">
        <v>33</v>
      </c>
      <c r="M1576" s="268">
        <f t="shared" ref="M1576:M1579" si="1590">IF(J1576=0,0,(K1576)/J1576)</f>
        <v>135</v>
      </c>
      <c r="N1576" s="269">
        <f t="shared" ref="N1576:N1579" si="1591">IF(J1576=0,0,(K1576-L1576)/J1576)</f>
        <v>132.9375</v>
      </c>
      <c r="O1576" s="183">
        <v>351</v>
      </c>
      <c r="P1576" s="167">
        <f t="shared" ref="P1576:R1576" si="1592">P1575</f>
        <v>30</v>
      </c>
      <c r="Q1576" s="167">
        <f t="shared" si="1592"/>
        <v>3</v>
      </c>
      <c r="R1576" s="167">
        <f t="shared" si="1592"/>
        <v>64385</v>
      </c>
      <c r="S1576" s="185">
        <f>S1572*P1570*16</f>
        <v>64789.999999999993</v>
      </c>
    </row>
    <row r="1577" spans="1:20">
      <c r="A1577" s="280">
        <f t="shared" si="1583"/>
        <v>43101</v>
      </c>
      <c r="B1577" s="167">
        <f t="shared" si="1580"/>
        <v>8</v>
      </c>
      <c r="C1577" s="142" t="s">
        <v>613</v>
      </c>
      <c r="D1577" s="142" t="s">
        <v>589</v>
      </c>
      <c r="E1577" s="142" t="s">
        <v>817</v>
      </c>
      <c r="F1577" s="170">
        <v>102</v>
      </c>
      <c r="G1577" s="142" t="s">
        <v>670</v>
      </c>
      <c r="H1577" s="167">
        <f t="shared" si="1581"/>
        <v>56</v>
      </c>
      <c r="I1577" s="141">
        <v>28</v>
      </c>
      <c r="J1577" s="183">
        <v>16</v>
      </c>
      <c r="K1577" s="183">
        <v>2160</v>
      </c>
      <c r="L1577" s="184">
        <v>22</v>
      </c>
      <c r="M1577" s="185">
        <f t="shared" si="1590"/>
        <v>135</v>
      </c>
      <c r="N1577" s="256">
        <f t="shared" si="1591"/>
        <v>133.625</v>
      </c>
      <c r="O1577" s="183">
        <v>86</v>
      </c>
      <c r="P1577" s="167">
        <f t="shared" ref="P1577:R1577" si="1593">P1576</f>
        <v>30</v>
      </c>
      <c r="Q1577" s="167">
        <f t="shared" si="1593"/>
        <v>3</v>
      </c>
      <c r="R1577" s="167">
        <f t="shared" si="1593"/>
        <v>64385</v>
      </c>
      <c r="S1577" s="142" t="s">
        <v>771</v>
      </c>
    </row>
    <row r="1578" spans="1:20">
      <c r="A1578" s="280">
        <f t="shared" si="1583"/>
        <v>43101</v>
      </c>
      <c r="B1578" s="167">
        <f t="shared" si="1580"/>
        <v>9</v>
      </c>
      <c r="C1578" s="142" t="s">
        <v>597</v>
      </c>
      <c r="D1578" s="142" t="s">
        <v>618</v>
      </c>
      <c r="E1578" s="142" t="s">
        <v>545</v>
      </c>
      <c r="F1578" s="259">
        <v>100</v>
      </c>
      <c r="G1578" s="142" t="s">
        <v>670</v>
      </c>
      <c r="H1578" s="167">
        <f t="shared" si="1581"/>
        <v>56</v>
      </c>
      <c r="I1578" s="141">
        <v>55</v>
      </c>
      <c r="J1578" s="183">
        <v>16</v>
      </c>
      <c r="K1578" s="183">
        <v>2160</v>
      </c>
      <c r="L1578" s="184">
        <v>29</v>
      </c>
      <c r="M1578" s="185">
        <f t="shared" si="1590"/>
        <v>135</v>
      </c>
      <c r="N1578" s="256">
        <f t="shared" si="1591"/>
        <v>133.1875</v>
      </c>
      <c r="O1578" s="183">
        <v>117</v>
      </c>
      <c r="P1578" s="167">
        <f t="shared" ref="P1578:R1578" si="1594">P1577</f>
        <v>30</v>
      </c>
      <c r="Q1578" s="167">
        <f t="shared" si="1594"/>
        <v>3</v>
      </c>
      <c r="R1578" s="167">
        <f t="shared" si="1594"/>
        <v>64385</v>
      </c>
      <c r="S1578" s="185">
        <f>AVERAGE(I1570:I1599)</f>
        <v>23.833333333333332</v>
      </c>
    </row>
    <row r="1579" spans="1:20">
      <c r="A1579" s="280">
        <f t="shared" si="1583"/>
        <v>43101</v>
      </c>
      <c r="B1579" s="167">
        <f t="shared" si="1580"/>
        <v>10</v>
      </c>
      <c r="C1579" s="142" t="s">
        <v>36</v>
      </c>
      <c r="D1579" s="142" t="s">
        <v>816</v>
      </c>
      <c r="E1579" s="142" t="s">
        <v>817</v>
      </c>
      <c r="F1579" s="170">
        <v>101</v>
      </c>
      <c r="G1579" s="142" t="s">
        <v>670</v>
      </c>
      <c r="H1579" s="167">
        <f t="shared" si="1581"/>
        <v>56</v>
      </c>
      <c r="I1579" s="141">
        <v>55</v>
      </c>
      <c r="J1579" s="183">
        <v>16</v>
      </c>
      <c r="K1579" s="183">
        <v>2160</v>
      </c>
      <c r="L1579" s="184">
        <v>81</v>
      </c>
      <c r="M1579" s="185">
        <f t="shared" si="1590"/>
        <v>135</v>
      </c>
      <c r="N1579" s="256">
        <f t="shared" si="1591"/>
        <v>129.9375</v>
      </c>
      <c r="O1579" s="183">
        <v>177</v>
      </c>
      <c r="P1579" s="167">
        <f t="shared" ref="P1579:R1579" si="1595">P1578</f>
        <v>30</v>
      </c>
      <c r="Q1579" s="167">
        <f t="shared" si="1595"/>
        <v>3</v>
      </c>
      <c r="R1579" s="167">
        <f t="shared" si="1595"/>
        <v>64385</v>
      </c>
      <c r="S1579" s="142"/>
    </row>
    <row r="1580" spans="1:20">
      <c r="A1580" s="280">
        <f t="shared" si="1583"/>
        <v>43101</v>
      </c>
      <c r="B1580" s="167">
        <f t="shared" si="1580"/>
        <v>11</v>
      </c>
      <c r="C1580" s="142" t="s">
        <v>967</v>
      </c>
      <c r="D1580" s="142" t="s">
        <v>967</v>
      </c>
      <c r="E1580" s="142" t="s">
        <v>545</v>
      </c>
      <c r="F1580" s="168">
        <v>102</v>
      </c>
      <c r="G1580" s="142" t="s">
        <v>670</v>
      </c>
      <c r="H1580" s="167">
        <f t="shared" si="1581"/>
        <v>56</v>
      </c>
      <c r="I1580" s="141">
        <v>8</v>
      </c>
      <c r="J1580" s="183">
        <v>16</v>
      </c>
      <c r="K1580" s="183">
        <v>2160</v>
      </c>
      <c r="L1580" s="184">
        <v>56</v>
      </c>
      <c r="M1580" s="185">
        <f>IF(J1580=0,0,(K1580)/J1580)</f>
        <v>135</v>
      </c>
      <c r="N1580" s="256">
        <f>IF(J1580=0,0,(K1580-L1580)/J1580)</f>
        <v>131.5</v>
      </c>
      <c r="O1580" s="183">
        <v>986</v>
      </c>
      <c r="P1580" s="167">
        <f t="shared" ref="P1580:R1580" si="1596">P1579</f>
        <v>30</v>
      </c>
      <c r="Q1580" s="167">
        <f t="shared" si="1596"/>
        <v>3</v>
      </c>
      <c r="R1580" s="167">
        <f t="shared" si="1596"/>
        <v>64385</v>
      </c>
      <c r="S1580" s="142"/>
    </row>
    <row r="1581" spans="1:20">
      <c r="A1581" s="280">
        <f t="shared" si="1583"/>
        <v>43101</v>
      </c>
      <c r="B1581" s="167">
        <f t="shared" si="1580"/>
        <v>12</v>
      </c>
      <c r="C1581" s="142" t="s">
        <v>921</v>
      </c>
      <c r="D1581" s="142" t="s">
        <v>925</v>
      </c>
      <c r="E1581" s="142" t="s">
        <v>545</v>
      </c>
      <c r="F1581" s="168">
        <v>97</v>
      </c>
      <c r="G1581" s="142" t="s">
        <v>670</v>
      </c>
      <c r="H1581" s="167">
        <f t="shared" si="1581"/>
        <v>56</v>
      </c>
      <c r="I1581" s="141">
        <v>31</v>
      </c>
      <c r="J1581" s="183">
        <v>16</v>
      </c>
      <c r="K1581" s="183">
        <v>2160</v>
      </c>
      <c r="L1581" s="184">
        <v>34</v>
      </c>
      <c r="M1581" s="185">
        <f t="shared" ref="M1581" si="1597">IF(J1581=0,0,(K1581)/J1581)</f>
        <v>135</v>
      </c>
      <c r="N1581" s="256">
        <f t="shared" ref="N1581" si="1598">IF(J1581=0,0,(K1581-L1581)/J1581)</f>
        <v>132.875</v>
      </c>
      <c r="O1581" s="183">
        <v>12</v>
      </c>
      <c r="P1581" s="167">
        <f t="shared" ref="P1581:R1581" si="1599">P1580</f>
        <v>30</v>
      </c>
      <c r="Q1581" s="167">
        <f t="shared" si="1599"/>
        <v>3</v>
      </c>
      <c r="R1581" s="167">
        <f t="shared" si="1599"/>
        <v>64385</v>
      </c>
      <c r="S1581" s="142"/>
    </row>
    <row r="1582" spans="1:20">
      <c r="A1582" s="280">
        <f t="shared" si="1583"/>
        <v>43101</v>
      </c>
      <c r="B1582" s="167">
        <f t="shared" si="1580"/>
        <v>13</v>
      </c>
      <c r="C1582" s="142" t="s">
        <v>629</v>
      </c>
      <c r="D1582" s="142" t="s">
        <v>629</v>
      </c>
      <c r="E1582" s="146" t="s">
        <v>959</v>
      </c>
      <c r="F1582" s="170">
        <v>99</v>
      </c>
      <c r="G1582" s="142" t="s">
        <v>670</v>
      </c>
      <c r="H1582" s="167">
        <f t="shared" si="1581"/>
        <v>56</v>
      </c>
      <c r="I1582" s="141">
        <v>19</v>
      </c>
      <c r="J1582" s="183">
        <v>16</v>
      </c>
      <c r="K1582" s="183">
        <v>2160</v>
      </c>
      <c r="L1582" s="184">
        <v>60</v>
      </c>
      <c r="M1582" s="185">
        <f>IF(J1582=0,0,(K1582)/J1582)</f>
        <v>135</v>
      </c>
      <c r="N1582" s="256">
        <f>IF(J1582=0,0,(K1582-L1582)/J1582)</f>
        <v>131.25</v>
      </c>
      <c r="O1582" s="183">
        <v>97</v>
      </c>
      <c r="P1582" s="167">
        <f t="shared" ref="P1582:R1582" si="1600">P1581</f>
        <v>30</v>
      </c>
      <c r="Q1582" s="167">
        <f t="shared" si="1600"/>
        <v>3</v>
      </c>
      <c r="R1582" s="167">
        <f t="shared" si="1600"/>
        <v>64385</v>
      </c>
      <c r="S1582" s="142"/>
    </row>
    <row r="1583" spans="1:20">
      <c r="A1583" s="280">
        <f t="shared" si="1583"/>
        <v>43101</v>
      </c>
      <c r="B1583" s="167">
        <f t="shared" si="1580"/>
        <v>14</v>
      </c>
      <c r="C1583" s="142" t="s">
        <v>986</v>
      </c>
      <c r="D1583" s="142"/>
      <c r="E1583" s="142"/>
      <c r="F1583" s="170">
        <v>94</v>
      </c>
      <c r="G1583" s="142" t="s">
        <v>343</v>
      </c>
      <c r="H1583" s="167">
        <f t="shared" si="1581"/>
        <v>56</v>
      </c>
      <c r="I1583" s="265">
        <v>5</v>
      </c>
      <c r="J1583" s="183">
        <v>16</v>
      </c>
      <c r="K1583" s="183">
        <v>2160</v>
      </c>
      <c r="L1583" s="184">
        <v>43</v>
      </c>
      <c r="M1583" s="268">
        <f t="shared" ref="M1583" si="1601">IF(J1583=0,0,(K1583)/J1583)</f>
        <v>135</v>
      </c>
      <c r="N1583" s="269">
        <f t="shared" ref="N1583" si="1602">IF(J1583=0,0,(K1583-L1583)/J1583)</f>
        <v>132.3125</v>
      </c>
      <c r="O1583" s="183">
        <v>146</v>
      </c>
      <c r="P1583" s="167">
        <f t="shared" ref="P1583:R1583" si="1603">P1582</f>
        <v>30</v>
      </c>
      <c r="Q1583" s="167">
        <f t="shared" si="1603"/>
        <v>3</v>
      </c>
      <c r="R1583" s="167">
        <f t="shared" si="1603"/>
        <v>64385</v>
      </c>
      <c r="S1583" s="142"/>
    </row>
    <row r="1584" spans="1:20">
      <c r="A1584" s="280">
        <f t="shared" si="1583"/>
        <v>43101</v>
      </c>
      <c r="B1584" s="167">
        <f t="shared" si="1580"/>
        <v>15</v>
      </c>
      <c r="C1584" s="142" t="s">
        <v>924</v>
      </c>
      <c r="D1584" s="142" t="s">
        <v>924</v>
      </c>
      <c r="E1584" s="142" t="s">
        <v>545</v>
      </c>
      <c r="F1584" s="168">
        <v>96</v>
      </c>
      <c r="G1584" s="142" t="s">
        <v>670</v>
      </c>
      <c r="H1584" s="167">
        <f t="shared" si="1581"/>
        <v>56</v>
      </c>
      <c r="I1584" s="141">
        <v>19</v>
      </c>
      <c r="J1584" s="183">
        <v>16</v>
      </c>
      <c r="K1584" s="183">
        <v>2160</v>
      </c>
      <c r="L1584" s="184">
        <v>29</v>
      </c>
      <c r="M1584" s="185">
        <f>IF(J1584=0,0,(K1584)/J1584)</f>
        <v>135</v>
      </c>
      <c r="N1584" s="256">
        <f>IF(J1584=0,0,(K1584-L1584)/J1584)</f>
        <v>133.1875</v>
      </c>
      <c r="O1584" s="183">
        <v>485</v>
      </c>
      <c r="P1584" s="167">
        <f t="shared" ref="P1584:R1584" si="1604">P1583</f>
        <v>30</v>
      </c>
      <c r="Q1584" s="167">
        <f t="shared" si="1604"/>
        <v>3</v>
      </c>
      <c r="R1584" s="167">
        <f t="shared" si="1604"/>
        <v>64385</v>
      </c>
      <c r="S1584" s="142"/>
    </row>
    <row r="1585" spans="1:20">
      <c r="A1585" s="280">
        <f t="shared" si="1583"/>
        <v>43101</v>
      </c>
      <c r="B1585" s="167">
        <f t="shared" si="1580"/>
        <v>16</v>
      </c>
      <c r="C1585" s="142" t="s">
        <v>381</v>
      </c>
      <c r="D1585" s="142" t="s">
        <v>928</v>
      </c>
      <c r="E1585" s="142" t="s">
        <v>545</v>
      </c>
      <c r="F1585" s="168">
        <v>94</v>
      </c>
      <c r="G1585" s="142" t="s">
        <v>670</v>
      </c>
      <c r="H1585" s="167">
        <f t="shared" si="1581"/>
        <v>56</v>
      </c>
      <c r="I1585" s="141">
        <v>50</v>
      </c>
      <c r="J1585" s="183">
        <v>16</v>
      </c>
      <c r="K1585" s="183">
        <v>2160</v>
      </c>
      <c r="L1585" s="184">
        <v>12</v>
      </c>
      <c r="M1585" s="185">
        <f t="shared" ref="M1585:M1597" si="1605">IF(J1585=0,0,(K1585)/J1585)</f>
        <v>135</v>
      </c>
      <c r="N1585" s="256">
        <f t="shared" ref="N1585:N1599" si="1606">IF(J1585=0,0,(K1585-L1585)/J1585)</f>
        <v>134.25</v>
      </c>
      <c r="O1585" s="183">
        <v>119</v>
      </c>
      <c r="P1585" s="167">
        <f t="shared" ref="P1585:R1585" si="1607">P1584</f>
        <v>30</v>
      </c>
      <c r="Q1585" s="167">
        <f t="shared" si="1607"/>
        <v>3</v>
      </c>
      <c r="R1585" s="167">
        <f t="shared" si="1607"/>
        <v>64385</v>
      </c>
      <c r="S1585" s="142"/>
    </row>
    <row r="1586" spans="1:20">
      <c r="A1586" s="280">
        <f t="shared" si="1583"/>
        <v>43101</v>
      </c>
      <c r="B1586" s="167">
        <f t="shared" si="1580"/>
        <v>17</v>
      </c>
      <c r="C1586" s="361" t="s">
        <v>942</v>
      </c>
      <c r="D1586" s="257" t="s">
        <v>942</v>
      </c>
      <c r="E1586" s="257"/>
      <c r="F1586" s="168">
        <v>94</v>
      </c>
      <c r="G1586" s="142" t="s">
        <v>343</v>
      </c>
      <c r="H1586" s="167">
        <f t="shared" si="1581"/>
        <v>56</v>
      </c>
      <c r="I1586" s="141">
        <v>15</v>
      </c>
      <c r="J1586" s="183">
        <v>15</v>
      </c>
      <c r="K1586" s="183">
        <v>2025</v>
      </c>
      <c r="L1586" s="184">
        <v>42</v>
      </c>
      <c r="M1586" s="185">
        <f t="shared" si="1605"/>
        <v>135</v>
      </c>
      <c r="N1586" s="256">
        <f t="shared" si="1606"/>
        <v>132.19999999999999</v>
      </c>
      <c r="O1586" s="183">
        <v>64</v>
      </c>
      <c r="P1586" s="167">
        <f t="shared" ref="P1586:R1586" si="1608">P1585</f>
        <v>30</v>
      </c>
      <c r="Q1586" s="167">
        <f t="shared" si="1608"/>
        <v>3</v>
      </c>
      <c r="R1586" s="167">
        <f t="shared" si="1608"/>
        <v>64385</v>
      </c>
      <c r="S1586" s="142"/>
    </row>
    <row r="1587" spans="1:20">
      <c r="A1587" s="280">
        <f t="shared" si="1583"/>
        <v>43101</v>
      </c>
      <c r="B1587" s="167">
        <f t="shared" si="1580"/>
        <v>18</v>
      </c>
      <c r="C1587" s="142" t="s">
        <v>984</v>
      </c>
      <c r="D1587" s="142"/>
      <c r="E1587" s="142"/>
      <c r="F1587" s="362">
        <v>95</v>
      </c>
      <c r="G1587" s="142" t="s">
        <v>670</v>
      </c>
      <c r="H1587" s="167">
        <f t="shared" si="1581"/>
        <v>56</v>
      </c>
      <c r="I1587" s="265">
        <v>5</v>
      </c>
      <c r="J1587" s="183">
        <v>16</v>
      </c>
      <c r="K1587" s="183">
        <v>2160</v>
      </c>
      <c r="L1587" s="184">
        <v>0</v>
      </c>
      <c r="M1587" s="268">
        <f t="shared" si="1605"/>
        <v>135</v>
      </c>
      <c r="N1587" s="269">
        <f t="shared" si="1606"/>
        <v>135</v>
      </c>
      <c r="O1587" s="183">
        <v>434</v>
      </c>
      <c r="P1587" s="167">
        <f t="shared" ref="P1587:R1587" si="1609">P1586</f>
        <v>30</v>
      </c>
      <c r="Q1587" s="167">
        <f t="shared" si="1609"/>
        <v>3</v>
      </c>
      <c r="R1587" s="167">
        <f t="shared" si="1609"/>
        <v>64385</v>
      </c>
      <c r="S1587" s="142"/>
    </row>
    <row r="1588" spans="1:20">
      <c r="A1588" s="280">
        <f t="shared" si="1583"/>
        <v>43101</v>
      </c>
      <c r="B1588" s="167">
        <f t="shared" si="1580"/>
        <v>19</v>
      </c>
      <c r="C1588" s="404" t="s">
        <v>579</v>
      </c>
      <c r="D1588" s="146" t="s">
        <v>397</v>
      </c>
      <c r="E1588" s="146" t="s">
        <v>810</v>
      </c>
      <c r="F1588" s="262">
        <v>92</v>
      </c>
      <c r="G1588" s="142" t="s">
        <v>670</v>
      </c>
      <c r="H1588" s="167">
        <f t="shared" si="1581"/>
        <v>56</v>
      </c>
      <c r="I1588" s="265">
        <v>38</v>
      </c>
      <c r="J1588" s="183">
        <v>16</v>
      </c>
      <c r="K1588" s="183">
        <v>2160</v>
      </c>
      <c r="L1588" s="184">
        <v>33</v>
      </c>
      <c r="M1588" s="268">
        <f t="shared" si="1605"/>
        <v>135</v>
      </c>
      <c r="N1588" s="269">
        <f t="shared" si="1606"/>
        <v>132.9375</v>
      </c>
      <c r="O1588" s="183">
        <v>316</v>
      </c>
      <c r="P1588" s="167">
        <f t="shared" ref="P1588:R1588" si="1610">P1587</f>
        <v>30</v>
      </c>
      <c r="Q1588" s="167">
        <f t="shared" si="1610"/>
        <v>3</v>
      </c>
      <c r="R1588" s="167">
        <f t="shared" si="1610"/>
        <v>64385</v>
      </c>
      <c r="S1588" s="142"/>
    </row>
    <row r="1589" spans="1:20">
      <c r="A1589" s="280">
        <f t="shared" si="1583"/>
        <v>43101</v>
      </c>
      <c r="B1589" s="167">
        <f t="shared" si="1580"/>
        <v>20</v>
      </c>
      <c r="C1589" s="142" t="s">
        <v>577</v>
      </c>
      <c r="D1589" s="142" t="s">
        <v>577</v>
      </c>
      <c r="E1589" s="142" t="s">
        <v>545</v>
      </c>
      <c r="F1589" s="262">
        <v>90</v>
      </c>
      <c r="G1589" s="142" t="s">
        <v>670</v>
      </c>
      <c r="H1589" s="167">
        <f t="shared" si="1581"/>
        <v>56</v>
      </c>
      <c r="I1589" s="265">
        <v>28</v>
      </c>
      <c r="J1589" s="183">
        <v>16</v>
      </c>
      <c r="K1589" s="183">
        <v>2160</v>
      </c>
      <c r="L1589" s="184">
        <v>30</v>
      </c>
      <c r="M1589" s="268">
        <f t="shared" si="1605"/>
        <v>135</v>
      </c>
      <c r="N1589" s="269">
        <f t="shared" si="1606"/>
        <v>133.125</v>
      </c>
      <c r="O1589" s="183">
        <v>199</v>
      </c>
      <c r="P1589" s="167">
        <f t="shared" ref="P1589:R1589" si="1611">P1588</f>
        <v>30</v>
      </c>
      <c r="Q1589" s="167">
        <f t="shared" si="1611"/>
        <v>3</v>
      </c>
      <c r="R1589" s="167">
        <f t="shared" si="1611"/>
        <v>64385</v>
      </c>
      <c r="S1589" s="142"/>
    </row>
    <row r="1590" spans="1:20">
      <c r="A1590" s="280">
        <f t="shared" si="1583"/>
        <v>43101</v>
      </c>
      <c r="B1590" s="167">
        <f t="shared" si="1580"/>
        <v>21</v>
      </c>
      <c r="C1590" s="361" t="s">
        <v>943</v>
      </c>
      <c r="D1590" s="257" t="s">
        <v>943</v>
      </c>
      <c r="E1590" s="257" t="s">
        <v>545</v>
      </c>
      <c r="F1590" s="168">
        <v>86</v>
      </c>
      <c r="G1590" s="142" t="s">
        <v>343</v>
      </c>
      <c r="H1590" s="167">
        <f t="shared" si="1581"/>
        <v>56</v>
      </c>
      <c r="I1590" s="141">
        <v>15</v>
      </c>
      <c r="J1590" s="183">
        <v>16</v>
      </c>
      <c r="K1590" s="183">
        <v>2152</v>
      </c>
      <c r="L1590" s="184">
        <v>59</v>
      </c>
      <c r="M1590" s="185">
        <f t="shared" si="1605"/>
        <v>134.5</v>
      </c>
      <c r="N1590" s="256">
        <f t="shared" si="1606"/>
        <v>130.8125</v>
      </c>
      <c r="O1590" s="183">
        <v>158</v>
      </c>
      <c r="P1590" s="167">
        <f t="shared" ref="P1590:R1590" si="1612">P1589</f>
        <v>30</v>
      </c>
      <c r="Q1590" s="167">
        <f t="shared" si="1612"/>
        <v>3</v>
      </c>
      <c r="R1590" s="167">
        <f t="shared" si="1612"/>
        <v>64385</v>
      </c>
      <c r="S1590" s="142"/>
    </row>
    <row r="1591" spans="1:20">
      <c r="A1591" s="280">
        <f t="shared" si="1583"/>
        <v>43101</v>
      </c>
      <c r="B1591" s="167">
        <f t="shared" si="1580"/>
        <v>22</v>
      </c>
      <c r="C1591" s="202" t="s">
        <v>956</v>
      </c>
      <c r="D1591" s="258"/>
      <c r="E1591" s="258"/>
      <c r="F1591" s="362">
        <v>84</v>
      </c>
      <c r="G1591" s="142" t="s">
        <v>343</v>
      </c>
      <c r="H1591" s="167">
        <f t="shared" si="1581"/>
        <v>56</v>
      </c>
      <c r="I1591" s="265">
        <v>6</v>
      </c>
      <c r="J1591" s="183">
        <v>16</v>
      </c>
      <c r="K1591" s="183">
        <v>2160</v>
      </c>
      <c r="L1591" s="184">
        <v>79</v>
      </c>
      <c r="M1591" s="268">
        <f t="shared" si="1605"/>
        <v>135</v>
      </c>
      <c r="N1591" s="269">
        <f t="shared" si="1606"/>
        <v>130.0625</v>
      </c>
      <c r="O1591" s="183">
        <v>165</v>
      </c>
      <c r="P1591" s="167">
        <f t="shared" ref="P1591:R1591" si="1613">P1590</f>
        <v>30</v>
      </c>
      <c r="Q1591" s="167">
        <f t="shared" si="1613"/>
        <v>3</v>
      </c>
      <c r="R1591" s="167">
        <f t="shared" si="1613"/>
        <v>64385</v>
      </c>
      <c r="S1591" s="142"/>
    </row>
    <row r="1592" spans="1:20">
      <c r="A1592" s="280">
        <f t="shared" si="1583"/>
        <v>43101</v>
      </c>
      <c r="B1592" s="167">
        <f t="shared" si="1580"/>
        <v>23</v>
      </c>
      <c r="C1592" s="401" t="s">
        <v>976</v>
      </c>
      <c r="D1592" s="142"/>
      <c r="E1592" s="142" t="s">
        <v>545</v>
      </c>
      <c r="F1592" s="362">
        <v>84</v>
      </c>
      <c r="G1592" s="142" t="s">
        <v>343</v>
      </c>
      <c r="H1592" s="167">
        <f t="shared" si="1581"/>
        <v>56</v>
      </c>
      <c r="I1592" s="265">
        <v>17</v>
      </c>
      <c r="J1592" s="183">
        <v>15</v>
      </c>
      <c r="K1592" s="183">
        <v>2025</v>
      </c>
      <c r="L1592" s="184">
        <v>15</v>
      </c>
      <c r="M1592" s="268">
        <f t="shared" si="1605"/>
        <v>135</v>
      </c>
      <c r="N1592" s="269">
        <f t="shared" si="1606"/>
        <v>134</v>
      </c>
      <c r="O1592" s="183">
        <v>88</v>
      </c>
      <c r="P1592" s="167">
        <f t="shared" ref="P1592:R1592" si="1614">P1591</f>
        <v>30</v>
      </c>
      <c r="Q1592" s="167">
        <f t="shared" si="1614"/>
        <v>3</v>
      </c>
      <c r="R1592" s="167">
        <f t="shared" si="1614"/>
        <v>64385</v>
      </c>
      <c r="S1592" s="142"/>
    </row>
    <row r="1593" spans="1:20">
      <c r="A1593" s="280">
        <f t="shared" si="1583"/>
        <v>43101</v>
      </c>
      <c r="B1593" s="167">
        <f t="shared" si="1580"/>
        <v>24</v>
      </c>
      <c r="C1593" s="401" t="s">
        <v>963</v>
      </c>
      <c r="D1593" s="142"/>
      <c r="E1593" s="142"/>
      <c r="F1593" s="362">
        <v>79</v>
      </c>
      <c r="G1593" s="142" t="s">
        <v>670</v>
      </c>
      <c r="H1593" s="167">
        <f t="shared" si="1581"/>
        <v>56</v>
      </c>
      <c r="I1593" s="265">
        <v>11</v>
      </c>
      <c r="J1593" s="183">
        <v>16</v>
      </c>
      <c r="K1593" s="183">
        <v>2158</v>
      </c>
      <c r="L1593" s="184">
        <v>20</v>
      </c>
      <c r="M1593" s="268">
        <f t="shared" si="1605"/>
        <v>134.875</v>
      </c>
      <c r="N1593" s="269">
        <f t="shared" si="1606"/>
        <v>133.625</v>
      </c>
      <c r="O1593" s="183">
        <v>218</v>
      </c>
      <c r="P1593" s="167">
        <f t="shared" ref="P1593:R1593" si="1615">P1592</f>
        <v>30</v>
      </c>
      <c r="Q1593" s="167">
        <f t="shared" si="1615"/>
        <v>3</v>
      </c>
      <c r="R1593" s="167">
        <f t="shared" si="1615"/>
        <v>64385</v>
      </c>
      <c r="S1593" s="142"/>
    </row>
    <row r="1594" spans="1:20">
      <c r="A1594" s="280">
        <f t="shared" si="1583"/>
        <v>43101</v>
      </c>
      <c r="B1594" s="167">
        <f t="shared" si="1580"/>
        <v>25</v>
      </c>
      <c r="C1594" s="401" t="s">
        <v>992</v>
      </c>
      <c r="D1594" s="142"/>
      <c r="E1594" s="142"/>
      <c r="F1594" s="362">
        <v>79</v>
      </c>
      <c r="G1594" s="142" t="s">
        <v>670</v>
      </c>
      <c r="H1594" s="167">
        <f t="shared" si="1581"/>
        <v>56</v>
      </c>
      <c r="I1594" s="265">
        <v>4</v>
      </c>
      <c r="J1594" s="183">
        <v>16</v>
      </c>
      <c r="K1594" s="183">
        <v>2160</v>
      </c>
      <c r="L1594" s="184">
        <v>22</v>
      </c>
      <c r="M1594" s="268">
        <f t="shared" si="1605"/>
        <v>135</v>
      </c>
      <c r="N1594" s="269">
        <f t="shared" si="1606"/>
        <v>133.625</v>
      </c>
      <c r="O1594" s="183">
        <v>266</v>
      </c>
      <c r="P1594" s="167">
        <f t="shared" ref="P1594:R1594" si="1616">P1593</f>
        <v>30</v>
      </c>
      <c r="Q1594" s="167">
        <f t="shared" si="1616"/>
        <v>3</v>
      </c>
      <c r="R1594" s="167">
        <f t="shared" si="1616"/>
        <v>64385</v>
      </c>
      <c r="S1594" s="142"/>
    </row>
    <row r="1595" spans="1:20">
      <c r="A1595" s="280">
        <f t="shared" si="1583"/>
        <v>43101</v>
      </c>
      <c r="B1595" s="167">
        <f t="shared" si="1580"/>
        <v>26</v>
      </c>
      <c r="C1595" s="361" t="s">
        <v>982</v>
      </c>
      <c r="D1595" s="257"/>
      <c r="E1595" s="257"/>
      <c r="F1595" s="362">
        <v>76</v>
      </c>
      <c r="G1595" s="142" t="s">
        <v>670</v>
      </c>
      <c r="H1595" s="167">
        <f t="shared" si="1581"/>
        <v>56</v>
      </c>
      <c r="I1595" s="265">
        <v>5</v>
      </c>
      <c r="J1595" s="183">
        <v>16</v>
      </c>
      <c r="K1595" s="183">
        <v>2160</v>
      </c>
      <c r="L1595" s="184">
        <v>23</v>
      </c>
      <c r="M1595" s="268">
        <f t="shared" si="1605"/>
        <v>135</v>
      </c>
      <c r="N1595" s="269">
        <f t="shared" si="1606"/>
        <v>133.5625</v>
      </c>
      <c r="O1595" s="183">
        <v>336</v>
      </c>
      <c r="P1595" s="167">
        <f t="shared" ref="P1595:R1595" si="1617">P1594</f>
        <v>30</v>
      </c>
      <c r="Q1595" s="167">
        <f t="shared" si="1617"/>
        <v>3</v>
      </c>
      <c r="R1595" s="167">
        <f t="shared" si="1617"/>
        <v>64385</v>
      </c>
      <c r="S1595" s="142"/>
    </row>
    <row r="1596" spans="1:20">
      <c r="A1596" s="280">
        <f t="shared" si="1583"/>
        <v>43101</v>
      </c>
      <c r="B1596" s="167">
        <f t="shared" si="1580"/>
        <v>27</v>
      </c>
      <c r="C1596" s="401" t="s">
        <v>614</v>
      </c>
      <c r="D1596" s="142" t="s">
        <v>929</v>
      </c>
      <c r="E1596" s="142" t="s">
        <v>545</v>
      </c>
      <c r="F1596" s="168">
        <v>76</v>
      </c>
      <c r="G1596" s="142" t="s">
        <v>670</v>
      </c>
      <c r="H1596" s="167">
        <f t="shared" si="1581"/>
        <v>56</v>
      </c>
      <c r="I1596" s="141">
        <v>52</v>
      </c>
      <c r="J1596" s="183">
        <v>16</v>
      </c>
      <c r="K1596" s="183">
        <v>2160</v>
      </c>
      <c r="L1596" s="184">
        <v>62</v>
      </c>
      <c r="M1596" s="185">
        <f t="shared" si="1605"/>
        <v>135</v>
      </c>
      <c r="N1596" s="256">
        <f t="shared" si="1606"/>
        <v>131.125</v>
      </c>
      <c r="O1596" s="183">
        <v>299</v>
      </c>
      <c r="P1596" s="167">
        <f t="shared" ref="P1596:R1596" si="1618">P1595</f>
        <v>30</v>
      </c>
      <c r="Q1596" s="167">
        <f t="shared" si="1618"/>
        <v>3</v>
      </c>
      <c r="R1596" s="167">
        <f t="shared" si="1618"/>
        <v>64385</v>
      </c>
      <c r="S1596" s="142"/>
    </row>
    <row r="1597" spans="1:20">
      <c r="A1597" s="280">
        <f t="shared" si="1583"/>
        <v>43101</v>
      </c>
      <c r="B1597" s="167">
        <f t="shared" si="1580"/>
        <v>28</v>
      </c>
      <c r="C1597" s="401" t="s">
        <v>576</v>
      </c>
      <c r="D1597" s="142" t="s">
        <v>826</v>
      </c>
      <c r="E1597" s="142" t="s">
        <v>810</v>
      </c>
      <c r="F1597" s="262">
        <v>74</v>
      </c>
      <c r="G1597" s="299" t="s">
        <v>536</v>
      </c>
      <c r="H1597" s="167">
        <f t="shared" si="1581"/>
        <v>56</v>
      </c>
      <c r="I1597" s="265">
        <v>53</v>
      </c>
      <c r="J1597" s="183">
        <v>16</v>
      </c>
      <c r="K1597" s="183">
        <v>2160</v>
      </c>
      <c r="L1597" s="184">
        <v>72</v>
      </c>
      <c r="M1597" s="268">
        <f t="shared" si="1605"/>
        <v>135</v>
      </c>
      <c r="N1597" s="269">
        <f t="shared" si="1606"/>
        <v>130.5</v>
      </c>
      <c r="O1597" s="266">
        <v>99</v>
      </c>
      <c r="P1597" s="167">
        <f t="shared" ref="P1597:R1597" si="1619">P1596</f>
        <v>30</v>
      </c>
      <c r="Q1597" s="167">
        <f t="shared" si="1619"/>
        <v>3</v>
      </c>
      <c r="R1597" s="167">
        <f t="shared" si="1619"/>
        <v>64385</v>
      </c>
      <c r="S1597" s="142"/>
    </row>
    <row r="1598" spans="1:20">
      <c r="A1598" s="280">
        <f t="shared" si="1583"/>
        <v>43101</v>
      </c>
      <c r="B1598" s="167">
        <f t="shared" si="1580"/>
        <v>29</v>
      </c>
      <c r="C1598" s="401" t="s">
        <v>881</v>
      </c>
      <c r="D1598" s="142" t="s">
        <v>881</v>
      </c>
      <c r="E1598" s="142" t="s">
        <v>545</v>
      </c>
      <c r="F1598" s="262">
        <v>65</v>
      </c>
      <c r="G1598" s="401" t="s">
        <v>955</v>
      </c>
      <c r="H1598" s="167">
        <f t="shared" si="1581"/>
        <v>56</v>
      </c>
      <c r="I1598" s="141">
        <v>23</v>
      </c>
      <c r="J1598" s="183">
        <v>16</v>
      </c>
      <c r="K1598" s="183">
        <v>2160</v>
      </c>
      <c r="L1598" s="184">
        <v>52</v>
      </c>
      <c r="M1598" s="185">
        <f>IF(J1598=0,0,(K1598)/J1598)</f>
        <v>135</v>
      </c>
      <c r="N1598" s="256">
        <f t="shared" si="1606"/>
        <v>131.75</v>
      </c>
      <c r="O1598" s="183">
        <v>51</v>
      </c>
      <c r="P1598" s="167">
        <f t="shared" ref="P1598:R1598" si="1620">P1597</f>
        <v>30</v>
      </c>
      <c r="Q1598" s="167">
        <f t="shared" si="1620"/>
        <v>3</v>
      </c>
      <c r="R1598" s="167">
        <f t="shared" si="1620"/>
        <v>64385</v>
      </c>
      <c r="S1598" s="142"/>
    </row>
    <row r="1599" spans="1:20">
      <c r="A1599" s="280">
        <f t="shared" si="1583"/>
        <v>43101</v>
      </c>
      <c r="B1599" s="167">
        <f t="shared" si="1580"/>
        <v>30</v>
      </c>
      <c r="C1599" s="142" t="s">
        <v>932</v>
      </c>
      <c r="D1599" s="142" t="s">
        <v>930</v>
      </c>
      <c r="E1599" s="142" t="s">
        <v>545</v>
      </c>
      <c r="F1599" s="362">
        <v>63</v>
      </c>
      <c r="G1599" s="299" t="s">
        <v>343</v>
      </c>
      <c r="H1599" s="167">
        <f t="shared" si="1581"/>
        <v>56</v>
      </c>
      <c r="I1599" s="265">
        <v>22</v>
      </c>
      <c r="J1599" s="183">
        <v>15</v>
      </c>
      <c r="K1599" s="183">
        <v>2025</v>
      </c>
      <c r="L1599" s="267">
        <v>3</v>
      </c>
      <c r="M1599" s="268">
        <f t="shared" ref="M1599:M1600" si="1621">IF(J1599=0,0,(K1599)/J1599)</f>
        <v>135</v>
      </c>
      <c r="N1599" s="269">
        <f t="shared" si="1606"/>
        <v>134.80000000000001</v>
      </c>
      <c r="O1599" s="266">
        <v>67</v>
      </c>
      <c r="P1599" s="167">
        <f t="shared" ref="P1599:R1599" si="1622">P1598</f>
        <v>30</v>
      </c>
      <c r="Q1599" s="167">
        <f t="shared" si="1622"/>
        <v>3</v>
      </c>
      <c r="R1599" s="167">
        <f t="shared" si="1622"/>
        <v>64385</v>
      </c>
      <c r="S1599" s="142"/>
    </row>
    <row r="1600" spans="1:20">
      <c r="A1600" s="284">
        <f>A1599+7</f>
        <v>43108</v>
      </c>
      <c r="B1600" s="285">
        <v>1</v>
      </c>
      <c r="C1600" s="28" t="s">
        <v>969</v>
      </c>
      <c r="D1600" s="66" t="s">
        <v>965</v>
      </c>
      <c r="E1600" s="66"/>
      <c r="F1600" s="173">
        <v>169</v>
      </c>
      <c r="G1600" s="66" t="s">
        <v>670</v>
      </c>
      <c r="H1600" s="285">
        <f>H1599+1</f>
        <v>57</v>
      </c>
      <c r="I1600" s="65">
        <v>9</v>
      </c>
      <c r="J1600" s="192">
        <v>16</v>
      </c>
      <c r="K1600" s="192">
        <v>2160</v>
      </c>
      <c r="L1600" s="193">
        <v>110</v>
      </c>
      <c r="M1600" s="194">
        <f t="shared" si="1621"/>
        <v>135</v>
      </c>
      <c r="N1600" s="242">
        <f>IF(J1600=0,0,(K1600-L1600)/J1600)</f>
        <v>128.125</v>
      </c>
      <c r="O1600" s="192"/>
      <c r="P1600" s="285">
        <f>COUNTA(C1600:C1629)</f>
        <v>30</v>
      </c>
      <c r="Q1600" s="285">
        <v>2</v>
      </c>
      <c r="R1600" s="285">
        <f>SUM(K1600:K1629)</f>
        <v>63305</v>
      </c>
      <c r="S1600" s="410">
        <f>SUM(L1600:L1629)</f>
        <v>1561</v>
      </c>
      <c r="T1600" s="232"/>
    </row>
    <row r="1601" spans="1:20">
      <c r="A1601" s="284">
        <f>A1602</f>
        <v>43108</v>
      </c>
      <c r="B1601" s="285">
        <f>B1600+1</f>
        <v>2</v>
      </c>
      <c r="C1601" s="125" t="s">
        <v>402</v>
      </c>
      <c r="D1601" s="125" t="s">
        <v>551</v>
      </c>
      <c r="E1601" s="66" t="s">
        <v>545</v>
      </c>
      <c r="F1601" s="173">
        <v>123</v>
      </c>
      <c r="G1601" s="109" t="s">
        <v>670</v>
      </c>
      <c r="H1601" s="285">
        <f>H1600</f>
        <v>57</v>
      </c>
      <c r="I1601" s="65">
        <v>46</v>
      </c>
      <c r="J1601" s="192">
        <v>16</v>
      </c>
      <c r="K1601" s="192">
        <v>2160</v>
      </c>
      <c r="L1601" s="193">
        <v>6</v>
      </c>
      <c r="M1601" s="194">
        <f>IF(J1601=0,0,(K1601)/J1601)</f>
        <v>135</v>
      </c>
      <c r="N1601" s="242">
        <f t="shared" ref="N1601" si="1623">IF(J1601=0,0,(K1601-L1601)/J1601)</f>
        <v>134.625</v>
      </c>
      <c r="O1601" s="192"/>
      <c r="P1601" s="285">
        <f>P1600</f>
        <v>30</v>
      </c>
      <c r="Q1601" s="285">
        <f>Q1600</f>
        <v>2</v>
      </c>
      <c r="R1601" s="285">
        <f>R1600</f>
        <v>63305</v>
      </c>
      <c r="S1601" s="66" t="s">
        <v>744</v>
      </c>
    </row>
    <row r="1602" spans="1:20">
      <c r="A1602" s="284">
        <f>A1600</f>
        <v>43108</v>
      </c>
      <c r="B1602" s="285">
        <f t="shared" ref="B1602:B1604" si="1624">B1601+1</f>
        <v>3</v>
      </c>
      <c r="C1602" s="125" t="s">
        <v>911</v>
      </c>
      <c r="D1602" s="97"/>
      <c r="E1602" s="97"/>
      <c r="F1602" s="173">
        <v>122</v>
      </c>
      <c r="G1602" s="109" t="s">
        <v>670</v>
      </c>
      <c r="H1602" s="285">
        <f t="shared" ref="H1602:H1629" si="1625">H1601</f>
        <v>57</v>
      </c>
      <c r="I1602" s="65">
        <v>17</v>
      </c>
      <c r="J1602" s="192">
        <v>16</v>
      </c>
      <c r="K1602" s="192">
        <v>2160</v>
      </c>
      <c r="L1602" s="193">
        <v>35</v>
      </c>
      <c r="M1602" s="194">
        <f>IF(J1602=0,0,(K1602)/J1602)</f>
        <v>135</v>
      </c>
      <c r="N1602" s="242">
        <f>IF(J1602=0,0,(K1602-L1602)/J1602)</f>
        <v>132.8125</v>
      </c>
      <c r="O1602" s="192"/>
      <c r="P1602" s="285">
        <f t="shared" ref="P1602:P1603" si="1626">P1601</f>
        <v>30</v>
      </c>
      <c r="Q1602" s="285">
        <f t="shared" ref="Q1602:Q1603" si="1627">Q1601</f>
        <v>2</v>
      </c>
      <c r="R1602" s="285">
        <f t="shared" ref="R1602:R1603" si="1628">R1601</f>
        <v>63305</v>
      </c>
      <c r="S1602" s="194">
        <f>AVERAGE(M1600:M1629)</f>
        <v>135.27777777777777</v>
      </c>
      <c r="T1602" s="232"/>
    </row>
    <row r="1603" spans="1:20">
      <c r="A1603" s="284">
        <f>A1601</f>
        <v>43108</v>
      </c>
      <c r="B1603" s="285">
        <f t="shared" si="1624"/>
        <v>4</v>
      </c>
      <c r="C1603" s="125" t="s">
        <v>920</v>
      </c>
      <c r="D1603" s="66" t="s">
        <v>927</v>
      </c>
      <c r="E1603" s="66" t="s">
        <v>545</v>
      </c>
      <c r="F1603" s="101">
        <v>115</v>
      </c>
      <c r="G1603" s="66" t="s">
        <v>670</v>
      </c>
      <c r="H1603" s="285">
        <f t="shared" si="1625"/>
        <v>57</v>
      </c>
      <c r="I1603" s="65">
        <v>29</v>
      </c>
      <c r="J1603" s="192">
        <v>16</v>
      </c>
      <c r="K1603" s="192">
        <v>2160</v>
      </c>
      <c r="L1603" s="193">
        <v>6</v>
      </c>
      <c r="M1603" s="194">
        <f t="shared" ref="M1603" si="1629">IF(J1603=0,0,(K1603)/J1603)</f>
        <v>135</v>
      </c>
      <c r="N1603" s="242">
        <f>IF(J1603=0,0,(K1603-L1603)/J1603)</f>
        <v>134.625</v>
      </c>
      <c r="O1603" s="192"/>
      <c r="P1603" s="285">
        <f t="shared" si="1626"/>
        <v>30</v>
      </c>
      <c r="Q1603" s="285">
        <f t="shared" si="1627"/>
        <v>2</v>
      </c>
      <c r="R1603" s="285">
        <f t="shared" si="1628"/>
        <v>63305</v>
      </c>
      <c r="S1603" s="66" t="s">
        <v>760</v>
      </c>
    </row>
    <row r="1604" spans="1:20">
      <c r="A1604" s="284">
        <f t="shared" ref="A1604:A1629" si="1630">A1603</f>
        <v>43108</v>
      </c>
      <c r="B1604" s="285">
        <f t="shared" si="1624"/>
        <v>5</v>
      </c>
      <c r="C1604" s="66" t="s">
        <v>612</v>
      </c>
      <c r="D1604" s="66" t="s">
        <v>612</v>
      </c>
      <c r="E1604" s="66"/>
      <c r="F1604" s="173">
        <v>110</v>
      </c>
      <c r="G1604" s="66" t="s">
        <v>670</v>
      </c>
      <c r="H1604" s="285">
        <f t="shared" si="1625"/>
        <v>57</v>
      </c>
      <c r="I1604" s="65">
        <v>22</v>
      </c>
      <c r="J1604" s="192">
        <v>16</v>
      </c>
      <c r="K1604" s="192">
        <v>2160</v>
      </c>
      <c r="L1604" s="193">
        <v>14</v>
      </c>
      <c r="M1604" s="194">
        <f>IF(J1604=0,0,(K1604)/J1604)</f>
        <v>135</v>
      </c>
      <c r="N1604" s="242">
        <f>IF(J1604=0,0,(K1604-L1604)/J1604)</f>
        <v>134.125</v>
      </c>
      <c r="O1604" s="192"/>
      <c r="P1604" s="285">
        <f t="shared" ref="P1604:P1607" si="1631">P1603</f>
        <v>30</v>
      </c>
      <c r="Q1604" s="285">
        <f t="shared" ref="Q1604:Q1607" si="1632">Q1603</f>
        <v>2</v>
      </c>
      <c r="R1604" s="285">
        <f t="shared" ref="R1604:R1607" si="1633">R1603</f>
        <v>63305</v>
      </c>
      <c r="S1604" s="194">
        <f>AVERAGE(F1600:F1629)</f>
        <v>94.433333333333337</v>
      </c>
    </row>
    <row r="1605" spans="1:20">
      <c r="A1605" s="284">
        <f t="shared" si="1630"/>
        <v>43108</v>
      </c>
      <c r="B1605" s="285">
        <f t="shared" ref="B1605:B1609" si="1634">B1604+1</f>
        <v>6</v>
      </c>
      <c r="C1605" s="360" t="s">
        <v>985</v>
      </c>
      <c r="D1605" s="130"/>
      <c r="E1605" s="130"/>
      <c r="F1605" s="173">
        <v>105</v>
      </c>
      <c r="G1605" s="66" t="s">
        <v>670</v>
      </c>
      <c r="H1605" s="285">
        <f t="shared" si="1625"/>
        <v>57</v>
      </c>
      <c r="I1605" s="247">
        <v>6</v>
      </c>
      <c r="J1605" s="192">
        <v>16</v>
      </c>
      <c r="K1605" s="192">
        <v>2160</v>
      </c>
      <c r="L1605" s="193">
        <v>87</v>
      </c>
      <c r="M1605" s="250">
        <f t="shared" ref="M1605:M1609" si="1635">IF(J1605=0,0,(K1605)/J1605)</f>
        <v>135</v>
      </c>
      <c r="N1605" s="251">
        <f t="shared" ref="N1605:N1609" si="1636">IF(J1605=0,0,(K1605-L1605)/J1605)</f>
        <v>129.5625</v>
      </c>
      <c r="O1605" s="192"/>
      <c r="P1605" s="285">
        <f t="shared" si="1631"/>
        <v>30</v>
      </c>
      <c r="Q1605" s="285">
        <f t="shared" si="1632"/>
        <v>2</v>
      </c>
      <c r="R1605" s="285">
        <f t="shared" si="1633"/>
        <v>63305</v>
      </c>
      <c r="S1605" s="66" t="s">
        <v>791</v>
      </c>
    </row>
    <row r="1606" spans="1:20">
      <c r="A1606" s="284">
        <f>A1605</f>
        <v>43108</v>
      </c>
      <c r="B1606" s="285">
        <f>B1605+1</f>
        <v>7</v>
      </c>
      <c r="C1606" s="66" t="s">
        <v>613</v>
      </c>
      <c r="D1606" s="66" t="s">
        <v>589</v>
      </c>
      <c r="E1606" s="66" t="s">
        <v>817</v>
      </c>
      <c r="F1606" s="173">
        <v>103</v>
      </c>
      <c r="G1606" s="66" t="s">
        <v>670</v>
      </c>
      <c r="H1606" s="285">
        <f>H1605</f>
        <v>57</v>
      </c>
      <c r="I1606" s="65">
        <v>29</v>
      </c>
      <c r="J1606" s="192">
        <v>16</v>
      </c>
      <c r="K1606" s="192">
        <v>2160</v>
      </c>
      <c r="L1606" s="193">
        <v>61</v>
      </c>
      <c r="M1606" s="194">
        <f t="shared" si="1635"/>
        <v>135</v>
      </c>
      <c r="N1606" s="242">
        <f t="shared" si="1636"/>
        <v>131.1875</v>
      </c>
      <c r="O1606" s="192"/>
      <c r="P1606" s="285">
        <f>P1605</f>
        <v>30</v>
      </c>
      <c r="Q1606" s="285">
        <f>Q1605</f>
        <v>2</v>
      </c>
      <c r="R1606" s="285">
        <f>R1605</f>
        <v>63305</v>
      </c>
      <c r="S1606" s="194">
        <f>S1602*P1600*16</f>
        <v>64933.333333333328</v>
      </c>
    </row>
    <row r="1607" spans="1:20">
      <c r="A1607" s="284">
        <f t="shared" si="1630"/>
        <v>43108</v>
      </c>
      <c r="B1607" s="285">
        <f t="shared" si="1634"/>
        <v>8</v>
      </c>
      <c r="C1607" s="360" t="s">
        <v>967</v>
      </c>
      <c r="D1607" s="130" t="s">
        <v>967</v>
      </c>
      <c r="E1607" s="130" t="s">
        <v>545</v>
      </c>
      <c r="F1607" s="101">
        <v>103</v>
      </c>
      <c r="G1607" s="66" t="s">
        <v>670</v>
      </c>
      <c r="H1607" s="285">
        <f t="shared" si="1625"/>
        <v>57</v>
      </c>
      <c r="I1607" s="65">
        <v>9</v>
      </c>
      <c r="J1607" s="192">
        <v>16</v>
      </c>
      <c r="K1607" s="192">
        <v>2160</v>
      </c>
      <c r="L1607" s="193">
        <v>82</v>
      </c>
      <c r="M1607" s="194">
        <f>IF(J1607=0,0,(K1607)/J1607)</f>
        <v>135</v>
      </c>
      <c r="N1607" s="242">
        <f>IF(J1607=0,0,(K1607-L1607)/J1607)</f>
        <v>129.875</v>
      </c>
      <c r="O1607" s="192"/>
      <c r="P1607" s="285">
        <f t="shared" si="1631"/>
        <v>30</v>
      </c>
      <c r="Q1607" s="285">
        <f t="shared" si="1632"/>
        <v>2</v>
      </c>
      <c r="R1607" s="285">
        <f t="shared" si="1633"/>
        <v>63305</v>
      </c>
      <c r="S1607" s="66" t="s">
        <v>771</v>
      </c>
    </row>
    <row r="1608" spans="1:20">
      <c r="A1608" s="284">
        <f t="shared" si="1630"/>
        <v>43108</v>
      </c>
      <c r="B1608" s="285">
        <f t="shared" si="1634"/>
        <v>9</v>
      </c>
      <c r="C1608" s="66" t="s">
        <v>597</v>
      </c>
      <c r="D1608" s="66" t="s">
        <v>618</v>
      </c>
      <c r="E1608" s="66" t="s">
        <v>545</v>
      </c>
      <c r="F1608" s="277">
        <v>101</v>
      </c>
      <c r="G1608" s="66" t="s">
        <v>670</v>
      </c>
      <c r="H1608" s="285">
        <f t="shared" si="1625"/>
        <v>57</v>
      </c>
      <c r="I1608" s="65">
        <v>56</v>
      </c>
      <c r="J1608" s="192">
        <v>16</v>
      </c>
      <c r="K1608" s="192">
        <v>2160</v>
      </c>
      <c r="L1608" s="193">
        <v>48</v>
      </c>
      <c r="M1608" s="194">
        <f t="shared" si="1635"/>
        <v>135</v>
      </c>
      <c r="N1608" s="242">
        <f t="shared" si="1636"/>
        <v>132</v>
      </c>
      <c r="O1608" s="192"/>
      <c r="P1608" s="285">
        <f t="shared" ref="P1608:P1629" si="1637">P1607</f>
        <v>30</v>
      </c>
      <c r="Q1608" s="285">
        <f t="shared" ref="Q1608:Q1629" si="1638">Q1607</f>
        <v>2</v>
      </c>
      <c r="R1608" s="285">
        <f t="shared" ref="R1608:R1629" si="1639">R1607</f>
        <v>63305</v>
      </c>
      <c r="S1608" s="194">
        <f>AVERAGE(I1600:I1629)</f>
        <v>22.733333333333334</v>
      </c>
    </row>
    <row r="1609" spans="1:20">
      <c r="A1609" s="284">
        <f t="shared" si="1630"/>
        <v>43108</v>
      </c>
      <c r="B1609" s="285">
        <f t="shared" si="1634"/>
        <v>10</v>
      </c>
      <c r="C1609" s="66" t="s">
        <v>36</v>
      </c>
      <c r="D1609" s="66" t="s">
        <v>816</v>
      </c>
      <c r="E1609" s="66" t="s">
        <v>817</v>
      </c>
      <c r="F1609" s="173">
        <v>101</v>
      </c>
      <c r="G1609" s="66" t="s">
        <v>670</v>
      </c>
      <c r="H1609" s="285">
        <f t="shared" si="1625"/>
        <v>57</v>
      </c>
      <c r="I1609" s="65">
        <v>56</v>
      </c>
      <c r="J1609" s="192">
        <v>16</v>
      </c>
      <c r="K1609" s="192">
        <v>2160</v>
      </c>
      <c r="L1609" s="193">
        <v>134</v>
      </c>
      <c r="M1609" s="194">
        <f t="shared" si="1635"/>
        <v>135</v>
      </c>
      <c r="N1609" s="242">
        <f t="shared" si="1636"/>
        <v>126.625</v>
      </c>
      <c r="O1609" s="192"/>
      <c r="P1609" s="285">
        <f t="shared" si="1637"/>
        <v>30</v>
      </c>
      <c r="Q1609" s="285">
        <f t="shared" si="1638"/>
        <v>2</v>
      </c>
      <c r="R1609" s="285">
        <f t="shared" si="1639"/>
        <v>63305</v>
      </c>
      <c r="S1609" s="66"/>
    </row>
    <row r="1610" spans="1:20">
      <c r="A1610" s="284">
        <f t="shared" si="1630"/>
        <v>43108</v>
      </c>
      <c r="B1610" s="285">
        <f t="shared" ref="B1610:B1629" si="1640">B1609+1</f>
        <v>11</v>
      </c>
      <c r="C1610" s="66" t="s">
        <v>629</v>
      </c>
      <c r="D1610" s="66" t="s">
        <v>629</v>
      </c>
      <c r="E1610" s="111" t="s">
        <v>959</v>
      </c>
      <c r="F1610" s="173">
        <v>100</v>
      </c>
      <c r="G1610" s="66" t="s">
        <v>670</v>
      </c>
      <c r="H1610" s="285">
        <f t="shared" si="1625"/>
        <v>57</v>
      </c>
      <c r="I1610" s="65">
        <v>20</v>
      </c>
      <c r="J1610" s="192">
        <v>16</v>
      </c>
      <c r="K1610" s="192">
        <v>2160</v>
      </c>
      <c r="L1610" s="193">
        <v>106</v>
      </c>
      <c r="M1610" s="194">
        <f>IF(J1610=0,0,(K1610)/J1610)</f>
        <v>135</v>
      </c>
      <c r="N1610" s="242">
        <f>IF(J1610=0,0,(K1610-L1610)/J1610)</f>
        <v>128.375</v>
      </c>
      <c r="O1610" s="192"/>
      <c r="P1610" s="285">
        <f t="shared" si="1637"/>
        <v>30</v>
      </c>
      <c r="Q1610" s="285">
        <f t="shared" si="1638"/>
        <v>2</v>
      </c>
      <c r="R1610" s="285">
        <f t="shared" si="1639"/>
        <v>63305</v>
      </c>
      <c r="S1610" s="66"/>
    </row>
    <row r="1611" spans="1:20">
      <c r="A1611" s="284">
        <f t="shared" si="1630"/>
        <v>43108</v>
      </c>
      <c r="B1611" s="285">
        <f t="shared" si="1640"/>
        <v>12</v>
      </c>
      <c r="C1611" s="66" t="s">
        <v>924</v>
      </c>
      <c r="D1611" s="66" t="s">
        <v>924</v>
      </c>
      <c r="E1611" s="66" t="s">
        <v>545</v>
      </c>
      <c r="F1611" s="101">
        <v>97</v>
      </c>
      <c r="G1611" s="66" t="s">
        <v>670</v>
      </c>
      <c r="H1611" s="285">
        <f t="shared" si="1625"/>
        <v>57</v>
      </c>
      <c r="I1611" s="65">
        <v>20</v>
      </c>
      <c r="J1611" s="192">
        <v>16</v>
      </c>
      <c r="K1611" s="192">
        <v>2160</v>
      </c>
      <c r="L1611" s="193">
        <v>48</v>
      </c>
      <c r="M1611" s="194">
        <f>IF(J1611=0,0,(K1611)/J1611)</f>
        <v>135</v>
      </c>
      <c r="N1611" s="242">
        <f>IF(J1611=0,0,(K1611-L1611)/J1611)</f>
        <v>132</v>
      </c>
      <c r="O1611" s="192"/>
      <c r="P1611" s="285">
        <f t="shared" si="1637"/>
        <v>30</v>
      </c>
      <c r="Q1611" s="285">
        <f t="shared" si="1638"/>
        <v>2</v>
      </c>
      <c r="R1611" s="285">
        <f t="shared" si="1639"/>
        <v>63305</v>
      </c>
      <c r="S1611" s="66"/>
    </row>
    <row r="1612" spans="1:20">
      <c r="A1612" s="284">
        <f>A1611</f>
        <v>43108</v>
      </c>
      <c r="B1612" s="285">
        <f>B1611+1</f>
        <v>13</v>
      </c>
      <c r="C1612" s="66" t="s">
        <v>921</v>
      </c>
      <c r="D1612" s="66" t="s">
        <v>925</v>
      </c>
      <c r="E1612" s="66" t="s">
        <v>545</v>
      </c>
      <c r="F1612" s="101">
        <v>97</v>
      </c>
      <c r="G1612" s="66" t="s">
        <v>670</v>
      </c>
      <c r="H1612" s="285">
        <f>H1611</f>
        <v>57</v>
      </c>
      <c r="I1612" s="65">
        <v>32</v>
      </c>
      <c r="J1612" s="192">
        <v>16</v>
      </c>
      <c r="K1612" s="192">
        <v>2160</v>
      </c>
      <c r="L1612" s="193">
        <v>152</v>
      </c>
      <c r="M1612" s="194">
        <f t="shared" ref="M1612" si="1641">IF(J1612=0,0,(K1612)/J1612)</f>
        <v>135</v>
      </c>
      <c r="N1612" s="242">
        <f t="shared" ref="N1612" si="1642">IF(J1612=0,0,(K1612-L1612)/J1612)</f>
        <v>125.5</v>
      </c>
      <c r="O1612" s="192"/>
      <c r="P1612" s="285">
        <f>P1611</f>
        <v>30</v>
      </c>
      <c r="Q1612" s="285">
        <f>Q1611</f>
        <v>2</v>
      </c>
      <c r="R1612" s="285">
        <f>R1611</f>
        <v>63305</v>
      </c>
      <c r="S1612" s="66"/>
    </row>
    <row r="1613" spans="1:20">
      <c r="A1613" s="284">
        <f t="shared" si="1630"/>
        <v>43108</v>
      </c>
      <c r="B1613" s="285">
        <f t="shared" si="1640"/>
        <v>14</v>
      </c>
      <c r="C1613" s="66" t="s">
        <v>986</v>
      </c>
      <c r="D1613" s="66"/>
      <c r="E1613" s="66"/>
      <c r="F1613" s="173">
        <v>95</v>
      </c>
      <c r="G1613" s="66" t="s">
        <v>343</v>
      </c>
      <c r="H1613" s="285">
        <f t="shared" si="1625"/>
        <v>57</v>
      </c>
      <c r="I1613" s="247">
        <v>6</v>
      </c>
      <c r="J1613" s="192">
        <v>16</v>
      </c>
      <c r="K1613" s="192">
        <v>2160</v>
      </c>
      <c r="L1613" s="193">
        <v>42</v>
      </c>
      <c r="M1613" s="250">
        <f t="shared" ref="M1613" si="1643">IF(J1613=0,0,(K1613)/J1613)</f>
        <v>135</v>
      </c>
      <c r="N1613" s="251">
        <f t="shared" ref="N1613" si="1644">IF(J1613=0,0,(K1613-L1613)/J1613)</f>
        <v>132.375</v>
      </c>
      <c r="O1613" s="192"/>
      <c r="P1613" s="285">
        <f t="shared" si="1637"/>
        <v>30</v>
      </c>
      <c r="Q1613" s="285">
        <f t="shared" si="1638"/>
        <v>2</v>
      </c>
      <c r="R1613" s="285">
        <f t="shared" si="1639"/>
        <v>63305</v>
      </c>
      <c r="S1613" s="66"/>
    </row>
    <row r="1614" spans="1:20">
      <c r="A1614" s="284">
        <f t="shared" si="1630"/>
        <v>43108</v>
      </c>
      <c r="B1614" s="285">
        <f t="shared" si="1640"/>
        <v>15</v>
      </c>
      <c r="C1614" s="66" t="s">
        <v>984</v>
      </c>
      <c r="D1614" s="66"/>
      <c r="E1614" s="66"/>
      <c r="F1614" s="300">
        <v>95</v>
      </c>
      <c r="G1614" s="66" t="s">
        <v>670</v>
      </c>
      <c r="H1614" s="285">
        <f t="shared" si="1625"/>
        <v>57</v>
      </c>
      <c r="I1614" s="247">
        <v>6</v>
      </c>
      <c r="J1614" s="192">
        <v>16</v>
      </c>
      <c r="K1614" s="192">
        <v>2160</v>
      </c>
      <c r="L1614" s="193">
        <v>0</v>
      </c>
      <c r="M1614" s="250">
        <f>IF(J1614=0,0,(K1614)/J1614)</f>
        <v>135</v>
      </c>
      <c r="N1614" s="251">
        <f>IF(J1614=0,0,(K1614-L1614)/J1614)</f>
        <v>135</v>
      </c>
      <c r="O1614" s="192"/>
      <c r="P1614" s="285">
        <f t="shared" si="1637"/>
        <v>30</v>
      </c>
      <c r="Q1614" s="285">
        <f t="shared" si="1638"/>
        <v>2</v>
      </c>
      <c r="R1614" s="285">
        <f t="shared" si="1639"/>
        <v>63305</v>
      </c>
      <c r="S1614" s="66"/>
    </row>
    <row r="1615" spans="1:20">
      <c r="A1615" s="284">
        <f t="shared" si="1630"/>
        <v>43108</v>
      </c>
      <c r="B1615" s="285">
        <f t="shared" si="1640"/>
        <v>16</v>
      </c>
      <c r="C1615" s="28" t="s">
        <v>1000</v>
      </c>
      <c r="D1615" s="66" t="s">
        <v>928</v>
      </c>
      <c r="E1615" s="66" t="s">
        <v>545</v>
      </c>
      <c r="F1615" s="101">
        <v>94</v>
      </c>
      <c r="G1615" s="66" t="s">
        <v>670</v>
      </c>
      <c r="H1615" s="285">
        <f t="shared" si="1625"/>
        <v>57</v>
      </c>
      <c r="I1615" s="65">
        <v>51</v>
      </c>
      <c r="J1615" s="192">
        <v>16</v>
      </c>
      <c r="K1615" s="192">
        <v>2160</v>
      </c>
      <c r="L1615" s="193">
        <v>31</v>
      </c>
      <c r="M1615" s="194">
        <f t="shared" ref="M1615:M1627" si="1645">IF(J1615=0,0,(K1615)/J1615)</f>
        <v>135</v>
      </c>
      <c r="N1615" s="242">
        <f t="shared" ref="N1615:N1629" si="1646">IF(J1615=0,0,(K1615-L1615)/J1615)</f>
        <v>133.0625</v>
      </c>
      <c r="O1615" s="192"/>
      <c r="P1615" s="285">
        <f t="shared" si="1637"/>
        <v>30</v>
      </c>
      <c r="Q1615" s="285">
        <f t="shared" si="1638"/>
        <v>2</v>
      </c>
      <c r="R1615" s="285">
        <f t="shared" si="1639"/>
        <v>63305</v>
      </c>
      <c r="S1615" s="66"/>
    </row>
    <row r="1616" spans="1:20">
      <c r="A1616" s="284">
        <f t="shared" si="1630"/>
        <v>43108</v>
      </c>
      <c r="B1616" s="285">
        <f t="shared" si="1640"/>
        <v>17</v>
      </c>
      <c r="C1616" s="436" t="s">
        <v>1001</v>
      </c>
      <c r="D1616" s="436" t="s">
        <v>1001</v>
      </c>
      <c r="E1616" s="436"/>
      <c r="F1616" s="101">
        <v>93</v>
      </c>
      <c r="G1616" s="66" t="s">
        <v>670</v>
      </c>
      <c r="H1616" s="285">
        <f t="shared" si="1625"/>
        <v>57</v>
      </c>
      <c r="I1616" s="65">
        <v>1</v>
      </c>
      <c r="J1616" s="192">
        <v>16</v>
      </c>
      <c r="K1616" s="192">
        <v>2160</v>
      </c>
      <c r="L1616" s="193">
        <v>26</v>
      </c>
      <c r="M1616" s="194">
        <f t="shared" si="1645"/>
        <v>135</v>
      </c>
      <c r="N1616" s="242">
        <f t="shared" si="1646"/>
        <v>133.375</v>
      </c>
      <c r="O1616" s="192"/>
      <c r="P1616" s="285">
        <f t="shared" si="1637"/>
        <v>30</v>
      </c>
      <c r="Q1616" s="285">
        <f t="shared" si="1638"/>
        <v>2</v>
      </c>
      <c r="R1616" s="285">
        <f t="shared" si="1639"/>
        <v>63305</v>
      </c>
      <c r="S1616" s="66"/>
    </row>
    <row r="1617" spans="1:20">
      <c r="A1617" s="284">
        <f t="shared" si="1630"/>
        <v>43108</v>
      </c>
      <c r="B1617" s="285">
        <f t="shared" si="1640"/>
        <v>18</v>
      </c>
      <c r="C1617" s="407" t="s">
        <v>579</v>
      </c>
      <c r="D1617" s="111" t="s">
        <v>397</v>
      </c>
      <c r="E1617" s="111" t="s">
        <v>810</v>
      </c>
      <c r="F1617" s="278">
        <v>93</v>
      </c>
      <c r="G1617" s="66" t="s">
        <v>670</v>
      </c>
      <c r="H1617" s="285">
        <f t="shared" si="1625"/>
        <v>57</v>
      </c>
      <c r="I1617" s="247">
        <v>39</v>
      </c>
      <c r="J1617" s="192">
        <v>16</v>
      </c>
      <c r="K1617" s="192">
        <v>2160</v>
      </c>
      <c r="L1617" s="193">
        <v>47</v>
      </c>
      <c r="M1617" s="250">
        <f t="shared" si="1645"/>
        <v>135</v>
      </c>
      <c r="N1617" s="251">
        <f t="shared" si="1646"/>
        <v>132.0625</v>
      </c>
      <c r="O1617" s="192"/>
      <c r="P1617" s="285">
        <f t="shared" si="1637"/>
        <v>30</v>
      </c>
      <c r="Q1617" s="285">
        <f t="shared" si="1638"/>
        <v>2</v>
      </c>
      <c r="R1617" s="285">
        <f t="shared" si="1639"/>
        <v>63305</v>
      </c>
      <c r="S1617" s="66"/>
    </row>
    <row r="1618" spans="1:20">
      <c r="A1618" s="284">
        <f t="shared" si="1630"/>
        <v>43108</v>
      </c>
      <c r="B1618" s="285">
        <f t="shared" si="1640"/>
        <v>19</v>
      </c>
      <c r="C1618" s="66" t="s">
        <v>577</v>
      </c>
      <c r="D1618" s="66" t="s">
        <v>577</v>
      </c>
      <c r="E1618" s="66" t="s">
        <v>545</v>
      </c>
      <c r="F1618" s="278">
        <v>91</v>
      </c>
      <c r="G1618" s="66" t="s">
        <v>670</v>
      </c>
      <c r="H1618" s="285">
        <f t="shared" si="1625"/>
        <v>57</v>
      </c>
      <c r="I1618" s="247">
        <v>29</v>
      </c>
      <c r="J1618" s="192">
        <v>16</v>
      </c>
      <c r="K1618" s="192">
        <v>2160</v>
      </c>
      <c r="L1618" s="193">
        <v>20</v>
      </c>
      <c r="M1618" s="250">
        <f t="shared" si="1645"/>
        <v>135</v>
      </c>
      <c r="N1618" s="251">
        <f t="shared" si="1646"/>
        <v>133.75</v>
      </c>
      <c r="O1618" s="192"/>
      <c r="P1618" s="285">
        <f t="shared" si="1637"/>
        <v>30</v>
      </c>
      <c r="Q1618" s="285">
        <f t="shared" si="1638"/>
        <v>2</v>
      </c>
      <c r="R1618" s="285">
        <f t="shared" si="1639"/>
        <v>63305</v>
      </c>
      <c r="S1618" s="66"/>
    </row>
    <row r="1619" spans="1:20">
      <c r="A1619" s="284">
        <f t="shared" si="1630"/>
        <v>43108</v>
      </c>
      <c r="B1619" s="285">
        <f t="shared" si="1640"/>
        <v>20</v>
      </c>
      <c r="C1619" s="28" t="s">
        <v>956</v>
      </c>
      <c r="D1619" s="66"/>
      <c r="E1619" s="66"/>
      <c r="F1619" s="300">
        <v>85</v>
      </c>
      <c r="G1619" s="66" t="s">
        <v>343</v>
      </c>
      <c r="H1619" s="285">
        <f t="shared" si="1625"/>
        <v>57</v>
      </c>
      <c r="I1619" s="247">
        <v>7</v>
      </c>
      <c r="J1619" s="192">
        <v>16</v>
      </c>
      <c r="K1619" s="192">
        <v>2160</v>
      </c>
      <c r="L1619" s="193">
        <v>128</v>
      </c>
      <c r="M1619" s="250">
        <f t="shared" si="1645"/>
        <v>135</v>
      </c>
      <c r="N1619" s="251">
        <f t="shared" si="1646"/>
        <v>127</v>
      </c>
      <c r="O1619" s="192"/>
      <c r="P1619" s="285">
        <f t="shared" si="1637"/>
        <v>30</v>
      </c>
      <c r="Q1619" s="285">
        <f t="shared" si="1638"/>
        <v>2</v>
      </c>
      <c r="R1619" s="285">
        <f t="shared" si="1639"/>
        <v>63305</v>
      </c>
      <c r="S1619" s="66"/>
    </row>
    <row r="1620" spans="1:20">
      <c r="A1620" s="284">
        <f t="shared" si="1630"/>
        <v>43108</v>
      </c>
      <c r="B1620" s="285">
        <f t="shared" si="1640"/>
        <v>21</v>
      </c>
      <c r="C1620" s="28" t="s">
        <v>976</v>
      </c>
      <c r="D1620" s="66"/>
      <c r="E1620" s="66" t="s">
        <v>545</v>
      </c>
      <c r="F1620" s="300">
        <v>85</v>
      </c>
      <c r="G1620" s="66" t="s">
        <v>343</v>
      </c>
      <c r="H1620" s="285">
        <f t="shared" si="1625"/>
        <v>57</v>
      </c>
      <c r="I1620" s="247">
        <v>18</v>
      </c>
      <c r="J1620" s="192">
        <v>16</v>
      </c>
      <c r="K1620" s="192">
        <v>2160</v>
      </c>
      <c r="L1620" s="193">
        <v>80</v>
      </c>
      <c r="M1620" s="250">
        <f t="shared" si="1645"/>
        <v>135</v>
      </c>
      <c r="N1620" s="251">
        <f t="shared" si="1646"/>
        <v>130</v>
      </c>
      <c r="O1620" s="192"/>
      <c r="P1620" s="285">
        <f t="shared" si="1637"/>
        <v>30</v>
      </c>
      <c r="Q1620" s="285">
        <f t="shared" si="1638"/>
        <v>2</v>
      </c>
      <c r="R1620" s="285">
        <f t="shared" si="1639"/>
        <v>63305</v>
      </c>
      <c r="S1620" s="66"/>
    </row>
    <row r="1621" spans="1:20">
      <c r="A1621" s="284">
        <f t="shared" si="1630"/>
        <v>43108</v>
      </c>
      <c r="B1621" s="285">
        <f t="shared" si="1640"/>
        <v>22</v>
      </c>
      <c r="C1621" s="28" t="s">
        <v>992</v>
      </c>
      <c r="D1621" s="66"/>
      <c r="E1621" s="66"/>
      <c r="F1621" s="300">
        <v>79</v>
      </c>
      <c r="G1621" s="66" t="s">
        <v>670</v>
      </c>
      <c r="H1621" s="285">
        <f t="shared" si="1625"/>
        <v>57</v>
      </c>
      <c r="I1621" s="247">
        <v>5</v>
      </c>
      <c r="J1621" s="192">
        <v>16</v>
      </c>
      <c r="K1621" s="192">
        <v>2160</v>
      </c>
      <c r="L1621" s="193">
        <v>43</v>
      </c>
      <c r="M1621" s="250">
        <f>IF(J1621=0,0,(K1621)/J1621)</f>
        <v>135</v>
      </c>
      <c r="N1621" s="251">
        <f>IF(J1621=0,0,(K1621-L1621)/J1621)</f>
        <v>132.3125</v>
      </c>
      <c r="O1621" s="192"/>
      <c r="P1621" s="285">
        <f t="shared" si="1637"/>
        <v>30</v>
      </c>
      <c r="Q1621" s="285">
        <f t="shared" si="1638"/>
        <v>2</v>
      </c>
      <c r="R1621" s="285">
        <f t="shared" si="1639"/>
        <v>63305</v>
      </c>
      <c r="S1621" s="66"/>
    </row>
    <row r="1622" spans="1:20">
      <c r="A1622" s="284">
        <f t="shared" si="1630"/>
        <v>43108</v>
      </c>
      <c r="B1622" s="285">
        <f t="shared" si="1640"/>
        <v>23</v>
      </c>
      <c r="C1622" s="28" t="s">
        <v>963</v>
      </c>
      <c r="D1622" s="66"/>
      <c r="E1622" s="66"/>
      <c r="F1622" s="300">
        <v>79</v>
      </c>
      <c r="G1622" s="66" t="s">
        <v>670</v>
      </c>
      <c r="H1622" s="285">
        <f t="shared" si="1625"/>
        <v>57</v>
      </c>
      <c r="I1622" s="247">
        <v>12</v>
      </c>
      <c r="J1622" s="192">
        <v>16</v>
      </c>
      <c r="K1622" s="192">
        <v>2160</v>
      </c>
      <c r="L1622" s="193">
        <v>45</v>
      </c>
      <c r="M1622" s="250">
        <f t="shared" si="1645"/>
        <v>135</v>
      </c>
      <c r="N1622" s="251">
        <f t="shared" si="1646"/>
        <v>132.1875</v>
      </c>
      <c r="O1622" s="192"/>
      <c r="P1622" s="285">
        <f t="shared" si="1637"/>
        <v>30</v>
      </c>
      <c r="Q1622" s="285">
        <f t="shared" si="1638"/>
        <v>2</v>
      </c>
      <c r="R1622" s="285">
        <f t="shared" si="1639"/>
        <v>63305</v>
      </c>
      <c r="S1622" s="66"/>
    </row>
    <row r="1623" spans="1:20">
      <c r="A1623" s="284">
        <f t="shared" si="1630"/>
        <v>43108</v>
      </c>
      <c r="B1623" s="285">
        <f t="shared" si="1640"/>
        <v>24</v>
      </c>
      <c r="C1623" s="360" t="s">
        <v>614</v>
      </c>
      <c r="D1623" s="130" t="s">
        <v>929</v>
      </c>
      <c r="E1623" s="130" t="s">
        <v>545</v>
      </c>
      <c r="F1623" s="101">
        <v>76</v>
      </c>
      <c r="G1623" s="66" t="s">
        <v>670</v>
      </c>
      <c r="H1623" s="285">
        <f t="shared" si="1625"/>
        <v>57</v>
      </c>
      <c r="I1623" s="65">
        <v>53</v>
      </c>
      <c r="J1623" s="192">
        <v>16</v>
      </c>
      <c r="K1623" s="192">
        <v>2160</v>
      </c>
      <c r="L1623" s="193">
        <v>70</v>
      </c>
      <c r="M1623" s="194">
        <f t="shared" si="1645"/>
        <v>135</v>
      </c>
      <c r="N1623" s="242">
        <f t="shared" si="1646"/>
        <v>130.625</v>
      </c>
      <c r="O1623" s="192"/>
      <c r="P1623" s="285">
        <f t="shared" si="1637"/>
        <v>30</v>
      </c>
      <c r="Q1623" s="285">
        <f t="shared" si="1638"/>
        <v>2</v>
      </c>
      <c r="R1623" s="285">
        <f t="shared" si="1639"/>
        <v>63305</v>
      </c>
      <c r="S1623" s="66"/>
    </row>
    <row r="1624" spans="1:20">
      <c r="A1624" s="284">
        <f t="shared" si="1630"/>
        <v>43108</v>
      </c>
      <c r="B1624" s="285">
        <f t="shared" si="1640"/>
        <v>25</v>
      </c>
      <c r="C1624" s="436" t="s">
        <v>1002</v>
      </c>
      <c r="D1624" s="436" t="s">
        <v>1002</v>
      </c>
      <c r="E1624" s="436"/>
      <c r="F1624" s="101">
        <v>75</v>
      </c>
      <c r="G1624" s="28" t="s">
        <v>535</v>
      </c>
      <c r="H1624" s="285">
        <f t="shared" si="1625"/>
        <v>57</v>
      </c>
      <c r="I1624" s="65">
        <v>1</v>
      </c>
      <c r="J1624" s="192">
        <v>15</v>
      </c>
      <c r="K1624" s="192">
        <v>2150</v>
      </c>
      <c r="L1624" s="193">
        <v>0</v>
      </c>
      <c r="M1624" s="194">
        <f t="shared" ref="M1624" si="1647">IF(J1624=0,0,(K1624)/J1624)</f>
        <v>143.33333333333334</v>
      </c>
      <c r="N1624" s="242">
        <f t="shared" ref="N1624" si="1648">IF(J1624=0,0,(K1624-L1624)/J1624)</f>
        <v>143.33333333333334</v>
      </c>
      <c r="O1624" s="192"/>
      <c r="P1624" s="285">
        <f t="shared" si="1637"/>
        <v>30</v>
      </c>
      <c r="Q1624" s="285">
        <f t="shared" si="1638"/>
        <v>2</v>
      </c>
      <c r="R1624" s="285">
        <f t="shared" si="1639"/>
        <v>63305</v>
      </c>
      <c r="S1624" s="66"/>
    </row>
    <row r="1625" spans="1:20">
      <c r="A1625" s="284">
        <f t="shared" si="1630"/>
        <v>43108</v>
      </c>
      <c r="B1625" s="285">
        <f t="shared" si="1640"/>
        <v>26</v>
      </c>
      <c r="C1625" s="28" t="s">
        <v>576</v>
      </c>
      <c r="D1625" s="66" t="s">
        <v>826</v>
      </c>
      <c r="E1625" s="66" t="s">
        <v>810</v>
      </c>
      <c r="F1625" s="278">
        <v>74</v>
      </c>
      <c r="G1625" s="293" t="s">
        <v>536</v>
      </c>
      <c r="H1625" s="285">
        <f t="shared" si="1625"/>
        <v>57</v>
      </c>
      <c r="I1625" s="247">
        <v>54</v>
      </c>
      <c r="J1625" s="192">
        <v>16</v>
      </c>
      <c r="K1625" s="192">
        <v>2160</v>
      </c>
      <c r="L1625" s="193">
        <v>84</v>
      </c>
      <c r="M1625" s="250">
        <f t="shared" si="1645"/>
        <v>135</v>
      </c>
      <c r="N1625" s="251">
        <f t="shared" si="1646"/>
        <v>129.75</v>
      </c>
      <c r="O1625" s="248"/>
      <c r="P1625" s="285">
        <f t="shared" si="1637"/>
        <v>30</v>
      </c>
      <c r="Q1625" s="285">
        <f t="shared" si="1638"/>
        <v>2</v>
      </c>
      <c r="R1625" s="285">
        <f t="shared" si="1639"/>
        <v>63305</v>
      </c>
      <c r="S1625" s="66"/>
    </row>
    <row r="1626" spans="1:20">
      <c r="A1626" s="284">
        <f t="shared" si="1630"/>
        <v>43108</v>
      </c>
      <c r="B1626" s="285">
        <f t="shared" si="1640"/>
        <v>27</v>
      </c>
      <c r="C1626" s="437" t="s">
        <v>1004</v>
      </c>
      <c r="D1626" s="100" t="s">
        <v>1004</v>
      </c>
      <c r="E1626" s="100"/>
      <c r="F1626" s="101">
        <v>74</v>
      </c>
      <c r="G1626" s="28" t="s">
        <v>535</v>
      </c>
      <c r="H1626" s="285">
        <f t="shared" si="1625"/>
        <v>57</v>
      </c>
      <c r="I1626" s="65">
        <v>1</v>
      </c>
      <c r="J1626" s="192">
        <v>5</v>
      </c>
      <c r="K1626" s="192">
        <v>675</v>
      </c>
      <c r="L1626" s="193">
        <v>0</v>
      </c>
      <c r="M1626" s="194">
        <f t="shared" ref="M1626" si="1649">IF(J1626=0,0,(K1626)/J1626)</f>
        <v>135</v>
      </c>
      <c r="N1626" s="242">
        <f t="shared" ref="N1626" si="1650">IF(J1626=0,0,(K1626-L1626)/J1626)</f>
        <v>135</v>
      </c>
      <c r="O1626" s="192"/>
      <c r="P1626" s="285">
        <f t="shared" si="1637"/>
        <v>30</v>
      </c>
      <c r="Q1626" s="285">
        <f t="shared" si="1638"/>
        <v>2</v>
      </c>
      <c r="R1626" s="285">
        <f t="shared" si="1639"/>
        <v>63305</v>
      </c>
      <c r="S1626" s="66"/>
    </row>
    <row r="1627" spans="1:20">
      <c r="A1627" s="284">
        <f t="shared" si="1630"/>
        <v>43108</v>
      </c>
      <c r="B1627" s="285">
        <f t="shared" si="1640"/>
        <v>28</v>
      </c>
      <c r="C1627" s="436" t="s">
        <v>1003</v>
      </c>
      <c r="D1627" s="436" t="s">
        <v>1003</v>
      </c>
      <c r="E1627" s="436"/>
      <c r="F1627" s="101">
        <v>71</v>
      </c>
      <c r="G1627" s="66" t="s">
        <v>343</v>
      </c>
      <c r="H1627" s="285">
        <f t="shared" si="1625"/>
        <v>57</v>
      </c>
      <c r="I1627" s="65">
        <v>1</v>
      </c>
      <c r="J1627" s="192">
        <v>16</v>
      </c>
      <c r="K1627" s="192">
        <v>2160</v>
      </c>
      <c r="L1627" s="193">
        <v>0</v>
      </c>
      <c r="M1627" s="194">
        <f t="shared" si="1645"/>
        <v>135</v>
      </c>
      <c r="N1627" s="242">
        <f t="shared" si="1646"/>
        <v>135</v>
      </c>
      <c r="O1627" s="192"/>
      <c r="P1627" s="285">
        <f t="shared" si="1637"/>
        <v>30</v>
      </c>
      <c r="Q1627" s="285">
        <f t="shared" si="1638"/>
        <v>2</v>
      </c>
      <c r="R1627" s="285">
        <f t="shared" si="1639"/>
        <v>63305</v>
      </c>
      <c r="S1627" s="66"/>
    </row>
    <row r="1628" spans="1:20">
      <c r="A1628" s="284">
        <f t="shared" si="1630"/>
        <v>43108</v>
      </c>
      <c r="B1628" s="285">
        <f t="shared" si="1640"/>
        <v>29</v>
      </c>
      <c r="C1628" s="28" t="s">
        <v>881</v>
      </c>
      <c r="D1628" s="66" t="s">
        <v>881</v>
      </c>
      <c r="E1628" s="66" t="s">
        <v>545</v>
      </c>
      <c r="F1628" s="278">
        <v>65</v>
      </c>
      <c r="G1628" s="66" t="s">
        <v>343</v>
      </c>
      <c r="H1628" s="285">
        <f t="shared" si="1625"/>
        <v>57</v>
      </c>
      <c r="I1628" s="65">
        <v>24</v>
      </c>
      <c r="J1628" s="192">
        <v>16</v>
      </c>
      <c r="K1628" s="192">
        <v>2160</v>
      </c>
      <c r="L1628" s="193">
        <v>28</v>
      </c>
      <c r="M1628" s="194">
        <f>IF(J1628=0,0,(K1628)/J1628)</f>
        <v>135</v>
      </c>
      <c r="N1628" s="242">
        <f t="shared" si="1646"/>
        <v>133.25</v>
      </c>
      <c r="O1628" s="192"/>
      <c r="P1628" s="285">
        <f t="shared" si="1637"/>
        <v>30</v>
      </c>
      <c r="Q1628" s="285">
        <f t="shared" si="1638"/>
        <v>2</v>
      </c>
      <c r="R1628" s="285">
        <f t="shared" si="1639"/>
        <v>63305</v>
      </c>
      <c r="S1628" s="66"/>
    </row>
    <row r="1629" spans="1:20">
      <c r="A1629" s="284">
        <f t="shared" si="1630"/>
        <v>43108</v>
      </c>
      <c r="B1629" s="285">
        <f t="shared" si="1640"/>
        <v>30</v>
      </c>
      <c r="C1629" s="66" t="s">
        <v>932</v>
      </c>
      <c r="D1629" s="66" t="s">
        <v>930</v>
      </c>
      <c r="E1629" s="66" t="s">
        <v>545</v>
      </c>
      <c r="F1629" s="300">
        <v>63</v>
      </c>
      <c r="G1629" s="293" t="s">
        <v>343</v>
      </c>
      <c r="H1629" s="285">
        <f t="shared" si="1625"/>
        <v>57</v>
      </c>
      <c r="I1629" s="247">
        <v>23</v>
      </c>
      <c r="J1629" s="192">
        <v>16</v>
      </c>
      <c r="K1629" s="192">
        <v>2160</v>
      </c>
      <c r="L1629" s="249">
        <v>28</v>
      </c>
      <c r="M1629" s="250">
        <f t="shared" ref="M1629:M1630" si="1651">IF(J1629=0,0,(K1629)/J1629)</f>
        <v>135</v>
      </c>
      <c r="N1629" s="251">
        <f t="shared" si="1646"/>
        <v>133.25</v>
      </c>
      <c r="O1629" s="248"/>
      <c r="P1629" s="285">
        <f t="shared" si="1637"/>
        <v>30</v>
      </c>
      <c r="Q1629" s="285">
        <f t="shared" si="1638"/>
        <v>2</v>
      </c>
      <c r="R1629" s="285">
        <f t="shared" si="1639"/>
        <v>63305</v>
      </c>
      <c r="S1629" s="66"/>
    </row>
    <row r="1630" spans="1:20">
      <c r="A1630" s="280">
        <f>A1629+7</f>
        <v>43115</v>
      </c>
      <c r="B1630" s="167">
        <v>1</v>
      </c>
      <c r="C1630" s="401" t="s">
        <v>969</v>
      </c>
      <c r="D1630" s="142" t="s">
        <v>965</v>
      </c>
      <c r="E1630" s="142"/>
      <c r="F1630" s="170">
        <v>169</v>
      </c>
      <c r="G1630" s="142" t="s">
        <v>670</v>
      </c>
      <c r="H1630" s="167">
        <f>H1629+1</f>
        <v>58</v>
      </c>
      <c r="I1630" s="141">
        <v>10</v>
      </c>
      <c r="J1630" s="183">
        <v>16</v>
      </c>
      <c r="K1630" s="183">
        <v>2160</v>
      </c>
      <c r="L1630" s="184">
        <v>64</v>
      </c>
      <c r="M1630" s="185">
        <f t="shared" si="1651"/>
        <v>135</v>
      </c>
      <c r="N1630" s="256">
        <f>IF(J1630=0,0,(K1630-L1630)/J1630)</f>
        <v>131</v>
      </c>
      <c r="O1630" s="183">
        <v>1259</v>
      </c>
      <c r="P1630" s="167">
        <f>COUNTA(C1630:C1658)</f>
        <v>29</v>
      </c>
      <c r="Q1630" s="167">
        <v>3</v>
      </c>
      <c r="R1630" s="167">
        <f>SUM(K1630:K1658)</f>
        <v>61140</v>
      </c>
      <c r="S1630" s="413">
        <f>SUM(L1630:L1658)</f>
        <v>1078</v>
      </c>
      <c r="T1630" s="232"/>
    </row>
    <row r="1631" spans="1:20">
      <c r="A1631" s="280">
        <f>A1632</f>
        <v>43115</v>
      </c>
      <c r="B1631" s="167">
        <f>B1630+1</f>
        <v>2</v>
      </c>
      <c r="C1631" s="144" t="s">
        <v>402</v>
      </c>
      <c r="D1631" s="144" t="s">
        <v>551</v>
      </c>
      <c r="E1631" s="142" t="s">
        <v>545</v>
      </c>
      <c r="F1631" s="170">
        <v>123</v>
      </c>
      <c r="G1631" s="149" t="s">
        <v>670</v>
      </c>
      <c r="H1631" s="167">
        <f>H1630</f>
        <v>58</v>
      </c>
      <c r="I1631" s="141">
        <v>47</v>
      </c>
      <c r="J1631" s="183">
        <v>16</v>
      </c>
      <c r="K1631" s="183">
        <v>2160</v>
      </c>
      <c r="L1631" s="184">
        <v>5</v>
      </c>
      <c r="M1631" s="185">
        <f>IF(J1631=0,0,(K1631)/J1631)</f>
        <v>135</v>
      </c>
      <c r="N1631" s="256">
        <f t="shared" ref="N1631" si="1652">IF(J1631=0,0,(K1631-L1631)/J1631)</f>
        <v>134.6875</v>
      </c>
      <c r="O1631" s="183">
        <v>94</v>
      </c>
      <c r="P1631" s="167">
        <f>P1630</f>
        <v>29</v>
      </c>
      <c r="Q1631" s="167">
        <f>Q1630</f>
        <v>3</v>
      </c>
      <c r="R1631" s="167">
        <f>R1630</f>
        <v>61140</v>
      </c>
      <c r="S1631" s="142" t="s">
        <v>744</v>
      </c>
    </row>
    <row r="1632" spans="1:20">
      <c r="A1632" s="280">
        <f>A1630</f>
        <v>43115</v>
      </c>
      <c r="B1632" s="167">
        <f t="shared" ref="B1632:B1658" si="1653">B1631+1</f>
        <v>3</v>
      </c>
      <c r="C1632" s="144" t="s">
        <v>911</v>
      </c>
      <c r="D1632" s="297"/>
      <c r="E1632" s="297"/>
      <c r="F1632" s="170">
        <v>122</v>
      </c>
      <c r="G1632" s="149" t="s">
        <v>670</v>
      </c>
      <c r="H1632" s="167">
        <f t="shared" ref="H1632" si="1654">H1631</f>
        <v>58</v>
      </c>
      <c r="I1632" s="141">
        <v>18</v>
      </c>
      <c r="J1632" s="183">
        <v>16</v>
      </c>
      <c r="K1632" s="183">
        <v>2160</v>
      </c>
      <c r="L1632" s="184">
        <v>29</v>
      </c>
      <c r="M1632" s="185">
        <f>IF(J1632=0,0,(K1632)/J1632)</f>
        <v>135</v>
      </c>
      <c r="N1632" s="256">
        <f>IF(J1632=0,0,(K1632-L1632)/J1632)</f>
        <v>133.1875</v>
      </c>
      <c r="O1632" s="183">
        <v>255</v>
      </c>
      <c r="P1632" s="167">
        <f t="shared" ref="P1632:R1633" si="1655">P1631</f>
        <v>29</v>
      </c>
      <c r="Q1632" s="167">
        <f t="shared" si="1655"/>
        <v>3</v>
      </c>
      <c r="R1632" s="167">
        <f t="shared" si="1655"/>
        <v>61140</v>
      </c>
      <c r="S1632" s="185">
        <f>AVERAGE(M1630:M1658)</f>
        <v>134.9602122015915</v>
      </c>
      <c r="T1632" s="232"/>
    </row>
    <row r="1633" spans="1:19">
      <c r="A1633" s="280">
        <f>A1631</f>
        <v>43115</v>
      </c>
      <c r="B1633" s="167">
        <f t="shared" si="1653"/>
        <v>4</v>
      </c>
      <c r="C1633" s="144" t="s">
        <v>920</v>
      </c>
      <c r="D1633" s="142" t="s">
        <v>927</v>
      </c>
      <c r="E1633" s="142" t="s">
        <v>545</v>
      </c>
      <c r="F1633" s="168">
        <v>115</v>
      </c>
      <c r="G1633" s="142" t="s">
        <v>670</v>
      </c>
      <c r="H1633" s="167">
        <f>H1632</f>
        <v>58</v>
      </c>
      <c r="I1633" s="141">
        <v>30</v>
      </c>
      <c r="J1633" s="183">
        <v>16</v>
      </c>
      <c r="K1633" s="183">
        <v>2160</v>
      </c>
      <c r="L1633" s="184">
        <v>26</v>
      </c>
      <c r="M1633" s="185">
        <f t="shared" ref="M1633" si="1656">IF(J1633=0,0,(K1633)/J1633)</f>
        <v>135</v>
      </c>
      <c r="N1633" s="256">
        <f>IF(J1633=0,0,(K1633-L1633)/J1633)</f>
        <v>133.375</v>
      </c>
      <c r="O1633" s="183">
        <v>32</v>
      </c>
      <c r="P1633" s="167">
        <f t="shared" si="1655"/>
        <v>29</v>
      </c>
      <c r="Q1633" s="167">
        <f t="shared" si="1655"/>
        <v>3</v>
      </c>
      <c r="R1633" s="167">
        <f t="shared" si="1655"/>
        <v>61140</v>
      </c>
      <c r="S1633" s="142" t="s">
        <v>760</v>
      </c>
    </row>
    <row r="1634" spans="1:19">
      <c r="A1634" s="280">
        <f t="shared" ref="A1634:A1658" si="1657">A1632</f>
        <v>43115</v>
      </c>
      <c r="B1634" s="167">
        <f t="shared" si="1653"/>
        <v>5</v>
      </c>
      <c r="C1634" s="438" t="s">
        <v>1006</v>
      </c>
      <c r="D1634" s="439" t="s">
        <v>1006</v>
      </c>
      <c r="E1634" s="440"/>
      <c r="F1634" s="168">
        <v>108</v>
      </c>
      <c r="G1634" s="401" t="s">
        <v>535</v>
      </c>
      <c r="H1634" s="167">
        <f t="shared" ref="H1634:H1658" si="1658">H1633</f>
        <v>58</v>
      </c>
      <c r="I1634" s="141">
        <v>1</v>
      </c>
      <c r="J1634" s="183">
        <v>16</v>
      </c>
      <c r="K1634" s="183">
        <v>2160</v>
      </c>
      <c r="L1634" s="184">
        <v>32</v>
      </c>
      <c r="M1634" s="185">
        <f t="shared" ref="M1634" si="1659">IF(J1634=0,0,(K1634)/J1634)</f>
        <v>135</v>
      </c>
      <c r="N1634" s="256">
        <f>IF(J1634=0,0,(K1634-L1634)/J1634)</f>
        <v>133</v>
      </c>
      <c r="O1634" s="183">
        <v>719</v>
      </c>
      <c r="P1634" s="167">
        <f t="shared" ref="P1634:R1634" si="1660">P1633</f>
        <v>29</v>
      </c>
      <c r="Q1634" s="167">
        <f t="shared" si="1660"/>
        <v>3</v>
      </c>
      <c r="R1634" s="167">
        <f t="shared" si="1660"/>
        <v>61140</v>
      </c>
      <c r="S1634" s="185">
        <f>AVERAGE(F1630:F1658)</f>
        <v>95.34482758620689</v>
      </c>
    </row>
    <row r="1635" spans="1:19">
      <c r="A1635" s="280">
        <f t="shared" si="1657"/>
        <v>43115</v>
      </c>
      <c r="B1635" s="167">
        <f t="shared" si="1653"/>
        <v>6</v>
      </c>
      <c r="C1635" s="361" t="s">
        <v>612</v>
      </c>
      <c r="D1635" s="257" t="s">
        <v>612</v>
      </c>
      <c r="E1635" s="257"/>
      <c r="F1635" s="170">
        <v>110</v>
      </c>
      <c r="G1635" s="142" t="s">
        <v>670</v>
      </c>
      <c r="H1635" s="167">
        <f t="shared" si="1658"/>
        <v>58</v>
      </c>
      <c r="I1635" s="141">
        <v>23</v>
      </c>
      <c r="J1635" s="183">
        <v>16</v>
      </c>
      <c r="K1635" s="183">
        <v>2160</v>
      </c>
      <c r="L1635" s="184">
        <v>8</v>
      </c>
      <c r="M1635" s="185">
        <f>IF(J1635=0,0,(K1635)/J1635)</f>
        <v>135</v>
      </c>
      <c r="N1635" s="256">
        <f>IF(J1635=0,0,(K1635-L1635)/J1635)</f>
        <v>134.5</v>
      </c>
      <c r="O1635" s="183">
        <v>0</v>
      </c>
      <c r="P1635" s="167">
        <f t="shared" ref="P1635:R1635" si="1661">P1634</f>
        <v>29</v>
      </c>
      <c r="Q1635" s="167">
        <f t="shared" si="1661"/>
        <v>3</v>
      </c>
      <c r="R1635" s="167">
        <f t="shared" si="1661"/>
        <v>61140</v>
      </c>
      <c r="S1635" s="142" t="s">
        <v>791</v>
      </c>
    </row>
    <row r="1636" spans="1:19">
      <c r="A1636" s="280">
        <f t="shared" si="1657"/>
        <v>43115</v>
      </c>
      <c r="B1636" s="167">
        <f t="shared" si="1653"/>
        <v>7</v>
      </c>
      <c r="C1636" s="142" t="s">
        <v>613</v>
      </c>
      <c r="D1636" s="142" t="s">
        <v>589</v>
      </c>
      <c r="E1636" s="142" t="s">
        <v>817</v>
      </c>
      <c r="F1636" s="170">
        <v>103</v>
      </c>
      <c r="G1636" s="142" t="s">
        <v>670</v>
      </c>
      <c r="H1636" s="167">
        <f t="shared" si="1658"/>
        <v>58</v>
      </c>
      <c r="I1636" s="141">
        <v>30</v>
      </c>
      <c r="J1636" s="183">
        <v>16</v>
      </c>
      <c r="K1636" s="183">
        <v>2160</v>
      </c>
      <c r="L1636" s="184">
        <v>7</v>
      </c>
      <c r="M1636" s="185">
        <f t="shared" ref="M1636" si="1662">IF(J1636=0,0,(K1636)/J1636)</f>
        <v>135</v>
      </c>
      <c r="N1636" s="256">
        <f t="shared" ref="N1636" si="1663">IF(J1636=0,0,(K1636-L1636)/J1636)</f>
        <v>134.5625</v>
      </c>
      <c r="O1636" s="183">
        <v>88</v>
      </c>
      <c r="P1636" s="167">
        <f t="shared" ref="P1636:R1636" si="1664">P1635</f>
        <v>29</v>
      </c>
      <c r="Q1636" s="167">
        <f t="shared" si="1664"/>
        <v>3</v>
      </c>
      <c r="R1636" s="167">
        <f t="shared" si="1664"/>
        <v>61140</v>
      </c>
      <c r="S1636" s="185">
        <f>S1632*P1630*16</f>
        <v>62621.538461538454</v>
      </c>
    </row>
    <row r="1637" spans="1:19">
      <c r="A1637" s="280">
        <f t="shared" si="1657"/>
        <v>43115</v>
      </c>
      <c r="B1637" s="167">
        <f t="shared" si="1653"/>
        <v>8</v>
      </c>
      <c r="C1637" s="142" t="s">
        <v>597</v>
      </c>
      <c r="D1637" s="142" t="s">
        <v>618</v>
      </c>
      <c r="E1637" s="142" t="s">
        <v>545</v>
      </c>
      <c r="F1637" s="259">
        <v>101</v>
      </c>
      <c r="G1637" s="142" t="s">
        <v>670</v>
      </c>
      <c r="H1637" s="167">
        <f t="shared" si="1658"/>
        <v>58</v>
      </c>
      <c r="I1637" s="141">
        <v>57</v>
      </c>
      <c r="J1637" s="183">
        <v>16</v>
      </c>
      <c r="K1637" s="183">
        <v>2160</v>
      </c>
      <c r="L1637" s="184">
        <v>37</v>
      </c>
      <c r="M1637" s="185">
        <f t="shared" ref="M1637:M1638" si="1665">IF(J1637=0,0,(K1637)/J1637)</f>
        <v>135</v>
      </c>
      <c r="N1637" s="256">
        <f t="shared" ref="N1637:N1638" si="1666">IF(J1637=0,0,(K1637-L1637)/J1637)</f>
        <v>132.6875</v>
      </c>
      <c r="O1637" s="183">
        <v>62</v>
      </c>
      <c r="P1637" s="167">
        <f t="shared" ref="P1637:R1637" si="1667">P1636</f>
        <v>29</v>
      </c>
      <c r="Q1637" s="167">
        <f t="shared" si="1667"/>
        <v>3</v>
      </c>
      <c r="R1637" s="167">
        <f t="shared" si="1667"/>
        <v>61140</v>
      </c>
      <c r="S1637" s="142" t="s">
        <v>771</v>
      </c>
    </row>
    <row r="1638" spans="1:19">
      <c r="A1638" s="280">
        <f t="shared" si="1657"/>
        <v>43115</v>
      </c>
      <c r="B1638" s="167">
        <f t="shared" si="1653"/>
        <v>9</v>
      </c>
      <c r="C1638" s="142" t="s">
        <v>36</v>
      </c>
      <c r="D1638" s="142" t="s">
        <v>816</v>
      </c>
      <c r="E1638" s="142" t="s">
        <v>817</v>
      </c>
      <c r="F1638" s="170">
        <v>101</v>
      </c>
      <c r="G1638" s="142" t="s">
        <v>670</v>
      </c>
      <c r="H1638" s="167">
        <f t="shared" si="1658"/>
        <v>58</v>
      </c>
      <c r="I1638" s="141">
        <v>57</v>
      </c>
      <c r="J1638" s="183">
        <v>16</v>
      </c>
      <c r="K1638" s="183">
        <v>2160</v>
      </c>
      <c r="L1638" s="184">
        <v>138</v>
      </c>
      <c r="M1638" s="185">
        <f t="shared" si="1665"/>
        <v>135</v>
      </c>
      <c r="N1638" s="256">
        <f t="shared" si="1666"/>
        <v>126.375</v>
      </c>
      <c r="O1638" s="183">
        <v>323</v>
      </c>
      <c r="P1638" s="167">
        <f t="shared" ref="P1638:R1638" si="1668">P1637</f>
        <v>29</v>
      </c>
      <c r="Q1638" s="167">
        <f t="shared" si="1668"/>
        <v>3</v>
      </c>
      <c r="R1638" s="167">
        <f t="shared" si="1668"/>
        <v>61140</v>
      </c>
      <c r="S1638" s="185">
        <f>AVERAGE(I1630:I1658)</f>
        <v>22.137931034482758</v>
      </c>
    </row>
    <row r="1639" spans="1:19">
      <c r="A1639" s="280">
        <f t="shared" si="1657"/>
        <v>43115</v>
      </c>
      <c r="B1639" s="167">
        <f t="shared" si="1653"/>
        <v>10</v>
      </c>
      <c r="C1639" s="257" t="s">
        <v>629</v>
      </c>
      <c r="D1639" s="257" t="s">
        <v>629</v>
      </c>
      <c r="E1639" s="257" t="s">
        <v>959</v>
      </c>
      <c r="F1639" s="170">
        <v>100</v>
      </c>
      <c r="G1639" s="142" t="s">
        <v>670</v>
      </c>
      <c r="H1639" s="167">
        <f t="shared" si="1658"/>
        <v>58</v>
      </c>
      <c r="I1639" s="141">
        <v>21</v>
      </c>
      <c r="J1639" s="183">
        <v>16</v>
      </c>
      <c r="K1639" s="183">
        <v>2160</v>
      </c>
      <c r="L1639" s="184">
        <v>0</v>
      </c>
      <c r="M1639" s="185">
        <f>IF(J1639=0,0,(K1639)/J1639)</f>
        <v>135</v>
      </c>
      <c r="N1639" s="256">
        <f>IF(J1639=0,0,(K1639-L1639)/J1639)</f>
        <v>135</v>
      </c>
      <c r="O1639" s="183">
        <v>0</v>
      </c>
      <c r="P1639" s="167">
        <f t="shared" ref="P1639:R1639" si="1669">P1638</f>
        <v>29</v>
      </c>
      <c r="Q1639" s="167">
        <f t="shared" si="1669"/>
        <v>3</v>
      </c>
      <c r="R1639" s="167">
        <f t="shared" si="1669"/>
        <v>61140</v>
      </c>
      <c r="S1639" s="142"/>
    </row>
    <row r="1640" spans="1:19">
      <c r="A1640" s="280">
        <f t="shared" si="1657"/>
        <v>43115</v>
      </c>
      <c r="B1640" s="167">
        <f t="shared" si="1653"/>
        <v>11</v>
      </c>
      <c r="C1640" s="142" t="s">
        <v>924</v>
      </c>
      <c r="D1640" s="142" t="s">
        <v>924</v>
      </c>
      <c r="E1640" s="142" t="s">
        <v>545</v>
      </c>
      <c r="F1640" s="168">
        <v>97</v>
      </c>
      <c r="G1640" s="142" t="s">
        <v>670</v>
      </c>
      <c r="H1640" s="167">
        <f t="shared" si="1658"/>
        <v>58</v>
      </c>
      <c r="I1640" s="141">
        <v>21</v>
      </c>
      <c r="J1640" s="183">
        <v>16</v>
      </c>
      <c r="K1640" s="183">
        <v>2160</v>
      </c>
      <c r="L1640" s="184">
        <v>24</v>
      </c>
      <c r="M1640" s="185">
        <f>IF(J1640=0,0,(K1640)/J1640)</f>
        <v>135</v>
      </c>
      <c r="N1640" s="256">
        <f>IF(J1640=0,0,(K1640-L1640)/J1640)</f>
        <v>133.5</v>
      </c>
      <c r="O1640" s="183">
        <v>460</v>
      </c>
      <c r="P1640" s="167">
        <f t="shared" ref="P1640:R1640" si="1670">P1639</f>
        <v>29</v>
      </c>
      <c r="Q1640" s="167">
        <f t="shared" si="1670"/>
        <v>3</v>
      </c>
      <c r="R1640" s="167">
        <f t="shared" si="1670"/>
        <v>61140</v>
      </c>
      <c r="S1640" s="142"/>
    </row>
    <row r="1641" spans="1:19">
      <c r="A1641" s="280">
        <f t="shared" si="1657"/>
        <v>43115</v>
      </c>
      <c r="B1641" s="167">
        <f t="shared" si="1653"/>
        <v>12</v>
      </c>
      <c r="C1641" s="438" t="s">
        <v>1007</v>
      </c>
      <c r="D1641" s="438" t="s">
        <v>1007</v>
      </c>
      <c r="E1641" s="440"/>
      <c r="F1641" s="168">
        <v>97</v>
      </c>
      <c r="G1641" s="401" t="s">
        <v>535</v>
      </c>
      <c r="H1641" s="167">
        <f t="shared" si="1658"/>
        <v>58</v>
      </c>
      <c r="I1641" s="141">
        <v>1</v>
      </c>
      <c r="J1641" s="183">
        <v>16</v>
      </c>
      <c r="K1641" s="183">
        <v>2160</v>
      </c>
      <c r="L1641" s="184">
        <v>31</v>
      </c>
      <c r="M1641" s="185">
        <f t="shared" ref="M1641" si="1671">IF(J1641=0,0,(K1641)/J1641)</f>
        <v>135</v>
      </c>
      <c r="N1641" s="256">
        <f>IF(J1641=0,0,(K1641-L1641)/J1641)</f>
        <v>133.0625</v>
      </c>
      <c r="O1641" s="183">
        <v>346</v>
      </c>
      <c r="P1641" s="167">
        <f t="shared" ref="P1641:R1641" si="1672">P1640</f>
        <v>29</v>
      </c>
      <c r="Q1641" s="167">
        <f t="shared" si="1672"/>
        <v>3</v>
      </c>
      <c r="R1641" s="167">
        <f t="shared" si="1672"/>
        <v>61140</v>
      </c>
      <c r="S1641" s="142"/>
    </row>
    <row r="1642" spans="1:19">
      <c r="A1642" s="280">
        <f t="shared" si="1657"/>
        <v>43115</v>
      </c>
      <c r="B1642" s="167">
        <f t="shared" si="1653"/>
        <v>13</v>
      </c>
      <c r="C1642" s="142" t="s">
        <v>921</v>
      </c>
      <c r="D1642" s="142" t="s">
        <v>925</v>
      </c>
      <c r="E1642" s="142" t="s">
        <v>545</v>
      </c>
      <c r="F1642" s="168">
        <v>97</v>
      </c>
      <c r="G1642" s="142" t="s">
        <v>670</v>
      </c>
      <c r="H1642" s="167">
        <f t="shared" si="1658"/>
        <v>58</v>
      </c>
      <c r="I1642" s="141">
        <v>33</v>
      </c>
      <c r="J1642" s="183">
        <v>16</v>
      </c>
      <c r="K1642" s="183">
        <v>2160</v>
      </c>
      <c r="L1642" s="184">
        <v>77</v>
      </c>
      <c r="M1642" s="185">
        <f t="shared" ref="M1642:M1643" si="1673">IF(J1642=0,0,(K1642)/J1642)</f>
        <v>135</v>
      </c>
      <c r="N1642" s="256">
        <f t="shared" ref="N1642:N1643" si="1674">IF(J1642=0,0,(K1642-L1642)/J1642)</f>
        <v>130.1875</v>
      </c>
      <c r="O1642" s="183">
        <v>52</v>
      </c>
      <c r="P1642" s="167">
        <f t="shared" ref="P1642:R1642" si="1675">P1641</f>
        <v>29</v>
      </c>
      <c r="Q1642" s="167">
        <f t="shared" si="1675"/>
        <v>3</v>
      </c>
      <c r="R1642" s="167">
        <f t="shared" si="1675"/>
        <v>61140</v>
      </c>
      <c r="S1642" s="142"/>
    </row>
    <row r="1643" spans="1:19">
      <c r="A1643" s="280">
        <f t="shared" si="1657"/>
        <v>43115</v>
      </c>
      <c r="B1643" s="167">
        <f t="shared" si="1653"/>
        <v>14</v>
      </c>
      <c r="C1643" s="142" t="s">
        <v>986</v>
      </c>
      <c r="D1643" s="142"/>
      <c r="E1643" s="142"/>
      <c r="F1643" s="170">
        <v>95</v>
      </c>
      <c r="G1643" s="142" t="s">
        <v>343</v>
      </c>
      <c r="H1643" s="167">
        <f t="shared" si="1658"/>
        <v>58</v>
      </c>
      <c r="I1643" s="265">
        <v>7</v>
      </c>
      <c r="J1643" s="183">
        <v>16</v>
      </c>
      <c r="K1643" s="183">
        <v>2160</v>
      </c>
      <c r="L1643" s="184">
        <v>90</v>
      </c>
      <c r="M1643" s="268">
        <f t="shared" si="1673"/>
        <v>135</v>
      </c>
      <c r="N1643" s="269">
        <f t="shared" si="1674"/>
        <v>129.375</v>
      </c>
      <c r="O1643" s="183">
        <v>77</v>
      </c>
      <c r="P1643" s="167">
        <f t="shared" ref="P1643:R1643" si="1676">P1642</f>
        <v>29</v>
      </c>
      <c r="Q1643" s="167">
        <f t="shared" si="1676"/>
        <v>3</v>
      </c>
      <c r="R1643" s="167">
        <f t="shared" si="1676"/>
        <v>61140</v>
      </c>
      <c r="S1643" s="142"/>
    </row>
    <row r="1644" spans="1:19">
      <c r="A1644" s="280">
        <f t="shared" si="1657"/>
        <v>43115</v>
      </c>
      <c r="B1644" s="167">
        <f t="shared" si="1653"/>
        <v>15</v>
      </c>
      <c r="C1644" s="142" t="s">
        <v>984</v>
      </c>
      <c r="D1644" s="142"/>
      <c r="E1644" s="142"/>
      <c r="F1644" s="362">
        <v>95</v>
      </c>
      <c r="G1644" s="142" t="s">
        <v>670</v>
      </c>
      <c r="H1644" s="167">
        <f t="shared" si="1658"/>
        <v>58</v>
      </c>
      <c r="I1644" s="265">
        <v>7</v>
      </c>
      <c r="J1644" s="183">
        <v>16</v>
      </c>
      <c r="K1644" s="183">
        <v>2160</v>
      </c>
      <c r="L1644" s="184">
        <v>50</v>
      </c>
      <c r="M1644" s="268">
        <f>IF(J1644=0,0,(K1644)/J1644)</f>
        <v>135</v>
      </c>
      <c r="N1644" s="269">
        <f>IF(J1644=0,0,(K1644-L1644)/J1644)</f>
        <v>131.875</v>
      </c>
      <c r="O1644" s="183">
        <v>206</v>
      </c>
      <c r="P1644" s="167">
        <f t="shared" ref="P1644:R1644" si="1677">P1643</f>
        <v>29</v>
      </c>
      <c r="Q1644" s="167">
        <f t="shared" si="1677"/>
        <v>3</v>
      </c>
      <c r="R1644" s="167">
        <f t="shared" si="1677"/>
        <v>61140</v>
      </c>
      <c r="S1644" s="142"/>
    </row>
    <row r="1645" spans="1:19">
      <c r="A1645" s="280">
        <f t="shared" si="1657"/>
        <v>43115</v>
      </c>
      <c r="B1645" s="167">
        <f t="shared" si="1653"/>
        <v>16</v>
      </c>
      <c r="C1645" s="401" t="s">
        <v>1000</v>
      </c>
      <c r="D1645" s="142" t="s">
        <v>928</v>
      </c>
      <c r="E1645" s="142" t="s">
        <v>545</v>
      </c>
      <c r="F1645" s="168">
        <v>94</v>
      </c>
      <c r="G1645" s="142" t="s">
        <v>670</v>
      </c>
      <c r="H1645" s="167">
        <f t="shared" si="1658"/>
        <v>58</v>
      </c>
      <c r="I1645" s="141">
        <v>52</v>
      </c>
      <c r="J1645" s="183">
        <v>16</v>
      </c>
      <c r="K1645" s="183">
        <v>2160</v>
      </c>
      <c r="L1645" s="184">
        <v>25</v>
      </c>
      <c r="M1645" s="185">
        <f t="shared" ref="M1645:M1651" si="1678">IF(J1645=0,0,(K1645)/J1645)</f>
        <v>135</v>
      </c>
      <c r="N1645" s="256">
        <f t="shared" ref="N1645:N1650" si="1679">IF(J1645=0,0,(K1645-L1645)/J1645)</f>
        <v>133.4375</v>
      </c>
      <c r="O1645" s="183">
        <v>137</v>
      </c>
      <c r="P1645" s="167">
        <f t="shared" ref="P1645:R1645" si="1680">P1644</f>
        <v>29</v>
      </c>
      <c r="Q1645" s="167">
        <f t="shared" si="1680"/>
        <v>3</v>
      </c>
      <c r="R1645" s="167">
        <f t="shared" si="1680"/>
        <v>61140</v>
      </c>
      <c r="S1645" s="142"/>
    </row>
    <row r="1646" spans="1:19">
      <c r="A1646" s="280">
        <f t="shared" si="1657"/>
        <v>43115</v>
      </c>
      <c r="B1646" s="167">
        <f t="shared" si="1653"/>
        <v>17</v>
      </c>
      <c r="C1646" s="401" t="s">
        <v>1001</v>
      </c>
      <c r="D1646" s="142" t="s">
        <v>1001</v>
      </c>
      <c r="E1646" s="142"/>
      <c r="F1646" s="168">
        <v>93</v>
      </c>
      <c r="G1646" s="142" t="s">
        <v>670</v>
      </c>
      <c r="H1646" s="167">
        <f t="shared" si="1658"/>
        <v>58</v>
      </c>
      <c r="I1646" s="141">
        <v>2</v>
      </c>
      <c r="J1646" s="183">
        <v>16</v>
      </c>
      <c r="K1646" s="183">
        <v>2160</v>
      </c>
      <c r="L1646" s="184">
        <v>18</v>
      </c>
      <c r="M1646" s="185">
        <f t="shared" si="1678"/>
        <v>135</v>
      </c>
      <c r="N1646" s="256">
        <f t="shared" si="1679"/>
        <v>133.875</v>
      </c>
      <c r="O1646" s="183">
        <v>348</v>
      </c>
      <c r="P1646" s="167">
        <f t="shared" ref="P1646:R1646" si="1681">P1645</f>
        <v>29</v>
      </c>
      <c r="Q1646" s="167">
        <f t="shared" si="1681"/>
        <v>3</v>
      </c>
      <c r="R1646" s="167">
        <f t="shared" si="1681"/>
        <v>61140</v>
      </c>
      <c r="S1646" s="142"/>
    </row>
    <row r="1647" spans="1:19">
      <c r="A1647" s="280">
        <f t="shared" si="1657"/>
        <v>43115</v>
      </c>
      <c r="B1647" s="167">
        <f t="shared" si="1653"/>
        <v>18</v>
      </c>
      <c r="C1647" s="404" t="s">
        <v>579</v>
      </c>
      <c r="D1647" s="146" t="s">
        <v>397</v>
      </c>
      <c r="E1647" s="146" t="s">
        <v>810</v>
      </c>
      <c r="F1647" s="262">
        <v>93</v>
      </c>
      <c r="G1647" s="142" t="s">
        <v>670</v>
      </c>
      <c r="H1647" s="167">
        <f t="shared" si="1658"/>
        <v>58</v>
      </c>
      <c r="I1647" s="265">
        <v>40</v>
      </c>
      <c r="J1647" s="183">
        <v>16</v>
      </c>
      <c r="K1647" s="183">
        <v>2160</v>
      </c>
      <c r="L1647" s="184">
        <v>22</v>
      </c>
      <c r="M1647" s="268">
        <f t="shared" si="1678"/>
        <v>135</v>
      </c>
      <c r="N1647" s="269">
        <f t="shared" si="1679"/>
        <v>133.625</v>
      </c>
      <c r="O1647" s="183">
        <v>278</v>
      </c>
      <c r="P1647" s="167">
        <f t="shared" ref="P1647:R1647" si="1682">P1646</f>
        <v>29</v>
      </c>
      <c r="Q1647" s="167">
        <f t="shared" si="1682"/>
        <v>3</v>
      </c>
      <c r="R1647" s="167">
        <f t="shared" si="1682"/>
        <v>61140</v>
      </c>
      <c r="S1647" s="142"/>
    </row>
    <row r="1648" spans="1:19">
      <c r="A1648" s="280">
        <f t="shared" si="1657"/>
        <v>43115</v>
      </c>
      <c r="B1648" s="167">
        <f t="shared" si="1653"/>
        <v>19</v>
      </c>
      <c r="C1648" s="142" t="s">
        <v>577</v>
      </c>
      <c r="D1648" s="142" t="s">
        <v>577</v>
      </c>
      <c r="E1648" s="142" t="s">
        <v>545</v>
      </c>
      <c r="F1648" s="262">
        <v>91</v>
      </c>
      <c r="G1648" s="142" t="s">
        <v>670</v>
      </c>
      <c r="H1648" s="167">
        <f t="shared" si="1658"/>
        <v>58</v>
      </c>
      <c r="I1648" s="265">
        <v>30</v>
      </c>
      <c r="J1648" s="183">
        <v>16</v>
      </c>
      <c r="K1648" s="183">
        <v>2160</v>
      </c>
      <c r="L1648" s="184">
        <v>30</v>
      </c>
      <c r="M1648" s="268">
        <f t="shared" si="1678"/>
        <v>135</v>
      </c>
      <c r="N1648" s="269">
        <f t="shared" si="1679"/>
        <v>133.125</v>
      </c>
      <c r="O1648" s="183">
        <v>389</v>
      </c>
      <c r="P1648" s="167">
        <f t="shared" ref="P1648:R1648" si="1683">P1647</f>
        <v>29</v>
      </c>
      <c r="Q1648" s="167">
        <f t="shared" si="1683"/>
        <v>3</v>
      </c>
      <c r="R1648" s="167">
        <f t="shared" si="1683"/>
        <v>61140</v>
      </c>
      <c r="S1648" s="142"/>
    </row>
    <row r="1649" spans="1:20">
      <c r="A1649" s="280">
        <f t="shared" si="1657"/>
        <v>43115</v>
      </c>
      <c r="B1649" s="167">
        <f t="shared" si="1653"/>
        <v>20</v>
      </c>
      <c r="C1649" s="401" t="s">
        <v>956</v>
      </c>
      <c r="D1649" s="142"/>
      <c r="E1649" s="142"/>
      <c r="F1649" s="362">
        <v>85</v>
      </c>
      <c r="G1649" s="142" t="s">
        <v>343</v>
      </c>
      <c r="H1649" s="167">
        <f t="shared" si="1658"/>
        <v>58</v>
      </c>
      <c r="I1649" s="265">
        <v>8</v>
      </c>
      <c r="J1649" s="183">
        <v>16</v>
      </c>
      <c r="K1649" s="183">
        <v>2160</v>
      </c>
      <c r="L1649" s="184">
        <v>54</v>
      </c>
      <c r="M1649" s="268">
        <f t="shared" si="1678"/>
        <v>135</v>
      </c>
      <c r="N1649" s="269">
        <f t="shared" si="1679"/>
        <v>131.625</v>
      </c>
      <c r="O1649" s="183">
        <v>337</v>
      </c>
      <c r="P1649" s="167">
        <f t="shared" ref="P1649:R1649" si="1684">P1648</f>
        <v>29</v>
      </c>
      <c r="Q1649" s="167">
        <f t="shared" si="1684"/>
        <v>3</v>
      </c>
      <c r="R1649" s="167">
        <f t="shared" si="1684"/>
        <v>61140</v>
      </c>
      <c r="S1649" s="142"/>
    </row>
    <row r="1650" spans="1:20">
      <c r="A1650" s="280">
        <f t="shared" si="1657"/>
        <v>43115</v>
      </c>
      <c r="B1650" s="167">
        <f t="shared" si="1653"/>
        <v>21</v>
      </c>
      <c r="C1650" s="361" t="s">
        <v>976</v>
      </c>
      <c r="D1650" s="257"/>
      <c r="E1650" s="257" t="s">
        <v>545</v>
      </c>
      <c r="F1650" s="362">
        <v>85</v>
      </c>
      <c r="G1650" s="142" t="s">
        <v>343</v>
      </c>
      <c r="H1650" s="167">
        <f t="shared" si="1658"/>
        <v>58</v>
      </c>
      <c r="I1650" s="265">
        <v>19</v>
      </c>
      <c r="J1650" s="183">
        <v>15</v>
      </c>
      <c r="K1650" s="183">
        <v>2025</v>
      </c>
      <c r="L1650" s="184">
        <v>74</v>
      </c>
      <c r="M1650" s="268">
        <f t="shared" si="1678"/>
        <v>135</v>
      </c>
      <c r="N1650" s="269">
        <f t="shared" si="1679"/>
        <v>130.06666666666666</v>
      </c>
      <c r="O1650" s="183">
        <v>0</v>
      </c>
      <c r="P1650" s="167">
        <f t="shared" ref="P1650:R1650" si="1685">P1649</f>
        <v>29</v>
      </c>
      <c r="Q1650" s="167">
        <f t="shared" si="1685"/>
        <v>3</v>
      </c>
      <c r="R1650" s="167">
        <f t="shared" si="1685"/>
        <v>61140</v>
      </c>
      <c r="S1650" s="142"/>
    </row>
    <row r="1651" spans="1:20">
      <c r="A1651" s="280">
        <f t="shared" si="1657"/>
        <v>43115</v>
      </c>
      <c r="B1651" s="167">
        <f t="shared" si="1653"/>
        <v>22</v>
      </c>
      <c r="C1651" s="442" t="s">
        <v>1008</v>
      </c>
      <c r="D1651" s="155" t="s">
        <v>1008</v>
      </c>
      <c r="E1651" s="154"/>
      <c r="F1651" s="168">
        <v>85</v>
      </c>
      <c r="G1651" s="401" t="s">
        <v>535</v>
      </c>
      <c r="H1651" s="167">
        <f t="shared" si="1658"/>
        <v>58</v>
      </c>
      <c r="I1651" s="141">
        <v>1</v>
      </c>
      <c r="J1651" s="183">
        <v>13</v>
      </c>
      <c r="K1651" s="183">
        <v>1740</v>
      </c>
      <c r="L1651" s="184">
        <v>0</v>
      </c>
      <c r="M1651" s="185">
        <f t="shared" si="1678"/>
        <v>133.84615384615384</v>
      </c>
      <c r="N1651" s="256">
        <f>IF(J1651=0,0,(K1651-L1651)/J1651)</f>
        <v>133.84615384615384</v>
      </c>
      <c r="O1651" s="183">
        <v>0</v>
      </c>
      <c r="P1651" s="167">
        <f t="shared" ref="P1651:R1651" si="1686">P1650</f>
        <v>29</v>
      </c>
      <c r="Q1651" s="167">
        <f t="shared" si="1686"/>
        <v>3</v>
      </c>
      <c r="R1651" s="167">
        <f t="shared" si="1686"/>
        <v>61140</v>
      </c>
      <c r="S1651" s="142"/>
    </row>
    <row r="1652" spans="1:20">
      <c r="A1652" s="280">
        <f t="shared" si="1657"/>
        <v>43115</v>
      </c>
      <c r="B1652" s="167">
        <f t="shared" si="1653"/>
        <v>23</v>
      </c>
      <c r="C1652" s="257" t="s">
        <v>992</v>
      </c>
      <c r="D1652" s="257"/>
      <c r="E1652" s="257"/>
      <c r="F1652" s="362">
        <v>79</v>
      </c>
      <c r="G1652" s="142" t="s">
        <v>670</v>
      </c>
      <c r="H1652" s="167">
        <f t="shared" si="1658"/>
        <v>58</v>
      </c>
      <c r="I1652" s="265">
        <v>6</v>
      </c>
      <c r="J1652" s="183">
        <v>9</v>
      </c>
      <c r="K1652" s="183">
        <v>1215</v>
      </c>
      <c r="L1652" s="184">
        <v>64</v>
      </c>
      <c r="M1652" s="268">
        <f>IF(J1652=0,0,(K1652)/J1652)</f>
        <v>135</v>
      </c>
      <c r="N1652" s="269">
        <f>IF(J1652=0,0,(K1652-L1652)/J1652)</f>
        <v>127.88888888888889</v>
      </c>
      <c r="O1652" s="183">
        <v>0</v>
      </c>
      <c r="P1652" s="167">
        <f t="shared" ref="P1652:R1652" si="1687">P1651</f>
        <v>29</v>
      </c>
      <c r="Q1652" s="167">
        <f t="shared" si="1687"/>
        <v>3</v>
      </c>
      <c r="R1652" s="167">
        <f t="shared" si="1687"/>
        <v>61140</v>
      </c>
      <c r="S1652" s="142"/>
    </row>
    <row r="1653" spans="1:20">
      <c r="A1653" s="280">
        <f t="shared" si="1657"/>
        <v>43115</v>
      </c>
      <c r="B1653" s="167">
        <f t="shared" si="1653"/>
        <v>24</v>
      </c>
      <c r="C1653" s="401" t="s">
        <v>963</v>
      </c>
      <c r="D1653" s="142"/>
      <c r="E1653" s="142"/>
      <c r="F1653" s="362">
        <v>79</v>
      </c>
      <c r="G1653" s="142" t="s">
        <v>670</v>
      </c>
      <c r="H1653" s="167">
        <f t="shared" si="1658"/>
        <v>58</v>
      </c>
      <c r="I1653" s="265">
        <v>13</v>
      </c>
      <c r="J1653" s="183">
        <v>16</v>
      </c>
      <c r="K1653" s="183">
        <v>2160</v>
      </c>
      <c r="L1653" s="184">
        <v>15</v>
      </c>
      <c r="M1653" s="268">
        <f t="shared" ref="M1653:M1656" si="1688">IF(J1653=0,0,(K1653)/J1653)</f>
        <v>135</v>
      </c>
      <c r="N1653" s="269">
        <f t="shared" ref="N1653:N1658" si="1689">IF(J1653=0,0,(K1653-L1653)/J1653)</f>
        <v>134.0625</v>
      </c>
      <c r="O1653" s="183">
        <v>147</v>
      </c>
      <c r="P1653" s="167">
        <f t="shared" ref="P1653:R1653" si="1690">P1652</f>
        <v>29</v>
      </c>
      <c r="Q1653" s="167">
        <f t="shared" si="1690"/>
        <v>3</v>
      </c>
      <c r="R1653" s="167">
        <f t="shared" si="1690"/>
        <v>61140</v>
      </c>
      <c r="S1653" s="142"/>
    </row>
    <row r="1654" spans="1:20">
      <c r="A1654" s="280">
        <f t="shared" si="1657"/>
        <v>43115</v>
      </c>
      <c r="B1654" s="167">
        <f t="shared" si="1653"/>
        <v>25</v>
      </c>
      <c r="C1654" s="401" t="s">
        <v>1002</v>
      </c>
      <c r="D1654" s="142" t="s">
        <v>1002</v>
      </c>
      <c r="E1654" s="142"/>
      <c r="F1654" s="168">
        <v>75</v>
      </c>
      <c r="G1654" s="401" t="s">
        <v>535</v>
      </c>
      <c r="H1654" s="167">
        <f t="shared" si="1658"/>
        <v>58</v>
      </c>
      <c r="I1654" s="141">
        <v>2</v>
      </c>
      <c r="J1654" s="183">
        <v>16</v>
      </c>
      <c r="K1654" s="183">
        <v>2160</v>
      </c>
      <c r="L1654" s="184">
        <v>0</v>
      </c>
      <c r="M1654" s="185">
        <f t="shared" si="1688"/>
        <v>135</v>
      </c>
      <c r="N1654" s="256">
        <f t="shared" si="1689"/>
        <v>135</v>
      </c>
      <c r="O1654" s="183">
        <v>164</v>
      </c>
      <c r="P1654" s="167">
        <f t="shared" ref="P1654:R1654" si="1691">P1653</f>
        <v>29</v>
      </c>
      <c r="Q1654" s="167">
        <f t="shared" si="1691"/>
        <v>3</v>
      </c>
      <c r="R1654" s="167">
        <f t="shared" si="1691"/>
        <v>61140</v>
      </c>
      <c r="S1654" s="142"/>
    </row>
    <row r="1655" spans="1:20">
      <c r="A1655" s="280">
        <f t="shared" si="1657"/>
        <v>43115</v>
      </c>
      <c r="B1655" s="167">
        <f t="shared" si="1653"/>
        <v>26</v>
      </c>
      <c r="C1655" s="401" t="s">
        <v>576</v>
      </c>
      <c r="D1655" s="142" t="s">
        <v>826</v>
      </c>
      <c r="E1655" s="142" t="s">
        <v>810</v>
      </c>
      <c r="F1655" s="262">
        <v>74</v>
      </c>
      <c r="G1655" s="299" t="s">
        <v>536</v>
      </c>
      <c r="H1655" s="167">
        <f t="shared" si="1658"/>
        <v>58</v>
      </c>
      <c r="I1655" s="265">
        <v>55</v>
      </c>
      <c r="J1655" s="183">
        <v>16</v>
      </c>
      <c r="K1655" s="183">
        <v>2160</v>
      </c>
      <c r="L1655" s="184">
        <v>47</v>
      </c>
      <c r="M1655" s="268">
        <f t="shared" si="1688"/>
        <v>135</v>
      </c>
      <c r="N1655" s="269">
        <f t="shared" si="1689"/>
        <v>132.0625</v>
      </c>
      <c r="O1655" s="266">
        <v>131</v>
      </c>
      <c r="P1655" s="167">
        <f t="shared" ref="P1655:R1655" si="1692">P1654</f>
        <v>29</v>
      </c>
      <c r="Q1655" s="167">
        <f t="shared" si="1692"/>
        <v>3</v>
      </c>
      <c r="R1655" s="167">
        <f t="shared" si="1692"/>
        <v>61140</v>
      </c>
      <c r="S1655" s="142"/>
    </row>
    <row r="1656" spans="1:20">
      <c r="A1656" s="280">
        <f t="shared" si="1657"/>
        <v>43115</v>
      </c>
      <c r="B1656" s="167">
        <f t="shared" si="1653"/>
        <v>27</v>
      </c>
      <c r="C1656" s="401" t="s">
        <v>1003</v>
      </c>
      <c r="D1656" s="142" t="s">
        <v>1003</v>
      </c>
      <c r="E1656" s="142"/>
      <c r="F1656" s="168">
        <v>71</v>
      </c>
      <c r="G1656" s="142" t="s">
        <v>343</v>
      </c>
      <c r="H1656" s="167">
        <f t="shared" si="1658"/>
        <v>58</v>
      </c>
      <c r="I1656" s="141">
        <v>2</v>
      </c>
      <c r="J1656" s="183">
        <v>16</v>
      </c>
      <c r="K1656" s="183">
        <v>2160</v>
      </c>
      <c r="L1656" s="184">
        <v>50</v>
      </c>
      <c r="M1656" s="185">
        <f t="shared" si="1688"/>
        <v>135</v>
      </c>
      <c r="N1656" s="256">
        <f t="shared" si="1689"/>
        <v>131.875</v>
      </c>
      <c r="O1656" s="183">
        <v>101</v>
      </c>
      <c r="P1656" s="167">
        <f t="shared" ref="P1656:R1656" si="1693">P1655</f>
        <v>29</v>
      </c>
      <c r="Q1656" s="167">
        <f t="shared" si="1693"/>
        <v>3</v>
      </c>
      <c r="R1656" s="167">
        <f t="shared" si="1693"/>
        <v>61140</v>
      </c>
      <c r="S1656" s="142"/>
    </row>
    <row r="1657" spans="1:20">
      <c r="A1657" s="280">
        <f t="shared" si="1657"/>
        <v>43115</v>
      </c>
      <c r="B1657" s="167">
        <f t="shared" si="1653"/>
        <v>28</v>
      </c>
      <c r="C1657" s="401" t="s">
        <v>881</v>
      </c>
      <c r="D1657" s="142" t="s">
        <v>881</v>
      </c>
      <c r="E1657" s="142" t="s">
        <v>545</v>
      </c>
      <c r="F1657" s="262">
        <v>65</v>
      </c>
      <c r="G1657" s="142" t="s">
        <v>343</v>
      </c>
      <c r="H1657" s="167">
        <f t="shared" si="1658"/>
        <v>58</v>
      </c>
      <c r="I1657" s="141">
        <v>25</v>
      </c>
      <c r="J1657" s="183">
        <v>16</v>
      </c>
      <c r="K1657" s="183">
        <v>2160</v>
      </c>
      <c r="L1657" s="184">
        <v>41</v>
      </c>
      <c r="M1657" s="185">
        <f>IF(J1657=0,0,(K1657)/J1657)</f>
        <v>135</v>
      </c>
      <c r="N1657" s="256">
        <f t="shared" si="1689"/>
        <v>132.4375</v>
      </c>
      <c r="O1657" s="183">
        <v>80</v>
      </c>
      <c r="P1657" s="167">
        <f t="shared" ref="P1657:R1657" si="1694">P1656</f>
        <v>29</v>
      </c>
      <c r="Q1657" s="167">
        <f t="shared" si="1694"/>
        <v>3</v>
      </c>
      <c r="R1657" s="167">
        <f t="shared" si="1694"/>
        <v>61140</v>
      </c>
      <c r="S1657" s="142"/>
    </row>
    <row r="1658" spans="1:20">
      <c r="A1658" s="280">
        <f t="shared" si="1657"/>
        <v>43115</v>
      </c>
      <c r="B1658" s="167">
        <f t="shared" si="1653"/>
        <v>29</v>
      </c>
      <c r="C1658" s="142" t="s">
        <v>932</v>
      </c>
      <c r="D1658" s="142" t="s">
        <v>930</v>
      </c>
      <c r="E1658" s="142" t="s">
        <v>545</v>
      </c>
      <c r="F1658" s="362">
        <v>63</v>
      </c>
      <c r="G1658" s="299" t="s">
        <v>343</v>
      </c>
      <c r="H1658" s="167">
        <f t="shared" si="1658"/>
        <v>58</v>
      </c>
      <c r="I1658" s="265">
        <v>24</v>
      </c>
      <c r="J1658" s="183">
        <v>16</v>
      </c>
      <c r="K1658" s="183">
        <v>2160</v>
      </c>
      <c r="L1658" s="267">
        <v>20</v>
      </c>
      <c r="M1658" s="268">
        <f t="shared" ref="M1658:M1660" si="1695">IF(J1658=0,0,(K1658)/J1658)</f>
        <v>135</v>
      </c>
      <c r="N1658" s="269">
        <f t="shared" si="1689"/>
        <v>133.75</v>
      </c>
      <c r="O1658" s="266">
        <v>67</v>
      </c>
      <c r="P1658" s="167">
        <f t="shared" ref="P1658:R1658" si="1696">P1657</f>
        <v>29</v>
      </c>
      <c r="Q1658" s="167">
        <f t="shared" si="1696"/>
        <v>3</v>
      </c>
      <c r="R1658" s="167">
        <f t="shared" si="1696"/>
        <v>61140</v>
      </c>
      <c r="S1658" s="142"/>
    </row>
    <row r="1659" spans="1:20">
      <c r="A1659" s="284">
        <f>A1658+7</f>
        <v>43122</v>
      </c>
      <c r="B1659" s="285">
        <v>1</v>
      </c>
      <c r="C1659" s="28" t="s">
        <v>969</v>
      </c>
      <c r="D1659" s="66" t="s">
        <v>965</v>
      </c>
      <c r="E1659" s="66"/>
      <c r="F1659" s="277">
        <v>170</v>
      </c>
      <c r="G1659" s="66" t="s">
        <v>670</v>
      </c>
      <c r="H1659" s="285">
        <f>H1658+1</f>
        <v>59</v>
      </c>
      <c r="I1659" s="65">
        <v>11</v>
      </c>
      <c r="J1659" s="192">
        <v>16</v>
      </c>
      <c r="K1659" s="192">
        <v>2160</v>
      </c>
      <c r="L1659" s="193">
        <v>49</v>
      </c>
      <c r="M1659" s="194">
        <f t="shared" si="1695"/>
        <v>135</v>
      </c>
      <c r="N1659" s="242">
        <f>IF(J1659=0,0,(K1659-L1659)/J1659)</f>
        <v>131.9375</v>
      </c>
      <c r="O1659" s="192">
        <v>1752</v>
      </c>
      <c r="P1659" s="285">
        <f>COUNTA(C1659:C1688)</f>
        <v>30</v>
      </c>
      <c r="Q1659" s="285">
        <v>4</v>
      </c>
      <c r="R1659" s="285">
        <f>SUM(K1659:K1688)</f>
        <v>64663</v>
      </c>
      <c r="S1659" s="410">
        <f>SUM(L1659:L1688)</f>
        <v>1089</v>
      </c>
      <c r="T1659" s="232"/>
    </row>
    <row r="1660" spans="1:20">
      <c r="A1660" s="284">
        <f>A1659</f>
        <v>43122</v>
      </c>
      <c r="B1660" s="285">
        <f>B1659+1</f>
        <v>2</v>
      </c>
      <c r="C1660" s="443" t="s">
        <v>1009</v>
      </c>
      <c r="D1660" s="443" t="s">
        <v>1009</v>
      </c>
      <c r="E1660" s="444"/>
      <c r="F1660" s="277">
        <v>134</v>
      </c>
      <c r="G1660" s="28" t="s">
        <v>535</v>
      </c>
      <c r="H1660" s="285">
        <f>H1659</f>
        <v>59</v>
      </c>
      <c r="I1660" s="65">
        <v>1</v>
      </c>
      <c r="J1660" s="192">
        <v>16</v>
      </c>
      <c r="K1660" s="192">
        <v>2160</v>
      </c>
      <c r="L1660" s="193">
        <v>0</v>
      </c>
      <c r="M1660" s="194">
        <f t="shared" si="1695"/>
        <v>135</v>
      </c>
      <c r="N1660" s="242">
        <f>IF(J1660=0,0,(K1660-L1660)/J1660)</f>
        <v>135</v>
      </c>
      <c r="O1660" s="192">
        <v>1087</v>
      </c>
      <c r="P1660" s="285">
        <f>P1659</f>
        <v>30</v>
      </c>
      <c r="Q1660" s="285">
        <f>Q1659</f>
        <v>4</v>
      </c>
      <c r="R1660" s="285">
        <f>R1659</f>
        <v>64663</v>
      </c>
      <c r="S1660" s="66" t="s">
        <v>744</v>
      </c>
    </row>
    <row r="1661" spans="1:20">
      <c r="A1661" s="284">
        <f t="shared" ref="A1661:A1688" si="1697">A1660</f>
        <v>43122</v>
      </c>
      <c r="B1661" s="285">
        <f t="shared" ref="B1661:B1688" si="1698">B1660+1</f>
        <v>3</v>
      </c>
      <c r="C1661" s="125" t="s">
        <v>402</v>
      </c>
      <c r="D1661" s="125" t="s">
        <v>551</v>
      </c>
      <c r="E1661" s="66" t="s">
        <v>545</v>
      </c>
      <c r="F1661" s="173">
        <v>124</v>
      </c>
      <c r="G1661" s="109" t="s">
        <v>670</v>
      </c>
      <c r="H1661" s="285">
        <f t="shared" ref="H1661:H1688" si="1699">H1660</f>
        <v>59</v>
      </c>
      <c r="I1661" s="65">
        <v>48</v>
      </c>
      <c r="J1661" s="192">
        <v>16</v>
      </c>
      <c r="K1661" s="192">
        <v>2160</v>
      </c>
      <c r="L1661" s="193">
        <v>4</v>
      </c>
      <c r="M1661" s="194">
        <f>IF(J1661=0,0,(K1661)/J1661)</f>
        <v>135</v>
      </c>
      <c r="N1661" s="242">
        <f t="shared" ref="N1661" si="1700">IF(J1661=0,0,(K1661-L1661)/J1661)</f>
        <v>134.75</v>
      </c>
      <c r="O1661" s="192">
        <v>179</v>
      </c>
      <c r="P1661" s="285">
        <f t="shared" ref="P1661:P1663" si="1701">P1660</f>
        <v>30</v>
      </c>
      <c r="Q1661" s="285">
        <f t="shared" ref="Q1661:Q1688" si="1702">Q1660</f>
        <v>4</v>
      </c>
      <c r="R1661" s="285">
        <f t="shared" ref="R1661:R1688" si="1703">R1660</f>
        <v>64663</v>
      </c>
      <c r="S1661" s="194">
        <f>AVERAGE(M1659:M1688)</f>
        <v>134.99583333333334</v>
      </c>
      <c r="T1661" s="232"/>
    </row>
    <row r="1662" spans="1:20">
      <c r="A1662" s="284">
        <f t="shared" si="1697"/>
        <v>43122</v>
      </c>
      <c r="B1662" s="285">
        <f t="shared" si="1698"/>
        <v>4</v>
      </c>
      <c r="C1662" s="125" t="s">
        <v>911</v>
      </c>
      <c r="D1662" s="97"/>
      <c r="E1662" s="97"/>
      <c r="F1662" s="173">
        <v>123</v>
      </c>
      <c r="G1662" s="109" t="s">
        <v>670</v>
      </c>
      <c r="H1662" s="285">
        <f t="shared" si="1699"/>
        <v>59</v>
      </c>
      <c r="I1662" s="65">
        <v>19</v>
      </c>
      <c r="J1662" s="192">
        <v>16</v>
      </c>
      <c r="K1662" s="192">
        <v>2160</v>
      </c>
      <c r="L1662" s="193">
        <v>27</v>
      </c>
      <c r="M1662" s="194">
        <f>IF(J1662=0,0,(K1662)/J1662)</f>
        <v>135</v>
      </c>
      <c r="N1662" s="242">
        <f>IF(J1662=0,0,(K1662-L1662)/J1662)</f>
        <v>133.3125</v>
      </c>
      <c r="O1662" s="192">
        <v>305</v>
      </c>
      <c r="P1662" s="285">
        <f t="shared" si="1701"/>
        <v>30</v>
      </c>
      <c r="Q1662" s="285">
        <f t="shared" si="1702"/>
        <v>4</v>
      </c>
      <c r="R1662" s="285">
        <f t="shared" si="1703"/>
        <v>64663</v>
      </c>
      <c r="S1662" s="66" t="s">
        <v>760</v>
      </c>
    </row>
    <row r="1663" spans="1:20">
      <c r="A1663" s="284">
        <f t="shared" si="1697"/>
        <v>43122</v>
      </c>
      <c r="B1663" s="285">
        <f t="shared" si="1698"/>
        <v>5</v>
      </c>
      <c r="C1663" s="125" t="s">
        <v>920</v>
      </c>
      <c r="D1663" s="66" t="s">
        <v>927</v>
      </c>
      <c r="E1663" s="66" t="s">
        <v>545</v>
      </c>
      <c r="F1663" s="101">
        <v>115</v>
      </c>
      <c r="G1663" s="66" t="s">
        <v>670</v>
      </c>
      <c r="H1663" s="285">
        <f t="shared" si="1699"/>
        <v>59</v>
      </c>
      <c r="I1663" s="65">
        <v>31</v>
      </c>
      <c r="J1663" s="192">
        <v>16</v>
      </c>
      <c r="K1663" s="192">
        <v>2160</v>
      </c>
      <c r="L1663" s="193">
        <v>15</v>
      </c>
      <c r="M1663" s="194">
        <f t="shared" ref="M1663:M1664" si="1704">IF(J1663=0,0,(K1663)/J1663)</f>
        <v>135</v>
      </c>
      <c r="N1663" s="242">
        <f>IF(J1663=0,0,(K1663-L1663)/J1663)</f>
        <v>134.0625</v>
      </c>
      <c r="O1663" s="192">
        <v>58</v>
      </c>
      <c r="P1663" s="285">
        <f t="shared" si="1701"/>
        <v>30</v>
      </c>
      <c r="Q1663" s="285">
        <f t="shared" si="1702"/>
        <v>4</v>
      </c>
      <c r="R1663" s="285">
        <f t="shared" si="1703"/>
        <v>64663</v>
      </c>
      <c r="S1663" s="194">
        <f>AVERAGE(F1659:F1688)</f>
        <v>96.4</v>
      </c>
    </row>
    <row r="1664" spans="1:20">
      <c r="A1664" s="284">
        <f t="shared" si="1697"/>
        <v>43122</v>
      </c>
      <c r="B1664" s="285">
        <f t="shared" si="1698"/>
        <v>6</v>
      </c>
      <c r="C1664" s="125" t="s">
        <v>1006</v>
      </c>
      <c r="D1664" s="66" t="s">
        <v>1006</v>
      </c>
      <c r="E1664" s="66"/>
      <c r="F1664" s="101">
        <v>108</v>
      </c>
      <c r="G1664" s="28" t="s">
        <v>535</v>
      </c>
      <c r="H1664" s="285">
        <f t="shared" si="1699"/>
        <v>59</v>
      </c>
      <c r="I1664" s="65">
        <v>2</v>
      </c>
      <c r="J1664" s="192">
        <v>16</v>
      </c>
      <c r="K1664" s="192">
        <v>2160</v>
      </c>
      <c r="L1664" s="193">
        <v>19</v>
      </c>
      <c r="M1664" s="194">
        <f t="shared" si="1704"/>
        <v>135</v>
      </c>
      <c r="N1664" s="242">
        <f>IF(J1664=0,0,(K1664-L1664)/J1664)</f>
        <v>133.8125</v>
      </c>
      <c r="O1664" s="192">
        <v>620</v>
      </c>
      <c r="P1664" s="285">
        <f t="shared" ref="P1664" si="1705">P1663</f>
        <v>30</v>
      </c>
      <c r="Q1664" s="285">
        <f t="shared" si="1702"/>
        <v>4</v>
      </c>
      <c r="R1664" s="285">
        <f t="shared" si="1703"/>
        <v>64663</v>
      </c>
      <c r="S1664" s="66" t="s">
        <v>791</v>
      </c>
    </row>
    <row r="1665" spans="1:19">
      <c r="A1665" s="284">
        <f t="shared" si="1697"/>
        <v>43122</v>
      </c>
      <c r="B1665" s="285">
        <f t="shared" si="1698"/>
        <v>7</v>
      </c>
      <c r="C1665" s="445" t="s">
        <v>588</v>
      </c>
      <c r="D1665" s="445" t="s">
        <v>926</v>
      </c>
      <c r="E1665" s="445" t="s">
        <v>545</v>
      </c>
      <c r="F1665" s="101">
        <v>106</v>
      </c>
      <c r="G1665" s="66" t="s">
        <v>670</v>
      </c>
      <c r="H1665" s="285">
        <f t="shared" si="1699"/>
        <v>59</v>
      </c>
      <c r="I1665" s="65">
        <v>29</v>
      </c>
      <c r="J1665" s="192">
        <v>16</v>
      </c>
      <c r="K1665" s="192">
        <v>2160</v>
      </c>
      <c r="L1665" s="193">
        <v>30</v>
      </c>
      <c r="M1665" s="194">
        <f>IF(J1665=0,0,(K1665)/J1665)</f>
        <v>135</v>
      </c>
      <c r="N1665" s="242">
        <f>IF(J1665=0,0,(K1665-L1665)/J1665)</f>
        <v>133.125</v>
      </c>
      <c r="O1665" s="192">
        <v>141</v>
      </c>
      <c r="P1665" s="285">
        <f t="shared" ref="P1665" si="1706">P1664</f>
        <v>30</v>
      </c>
      <c r="Q1665" s="285">
        <f t="shared" si="1702"/>
        <v>4</v>
      </c>
      <c r="R1665" s="285">
        <f t="shared" si="1703"/>
        <v>64663</v>
      </c>
      <c r="S1665" s="194">
        <f>S1661*P1659*16</f>
        <v>64798</v>
      </c>
    </row>
    <row r="1666" spans="1:19">
      <c r="A1666" s="284">
        <f t="shared" si="1697"/>
        <v>43122</v>
      </c>
      <c r="B1666" s="285">
        <f t="shared" si="1698"/>
        <v>8</v>
      </c>
      <c r="C1666" s="125" t="s">
        <v>613</v>
      </c>
      <c r="D1666" s="66" t="s">
        <v>589</v>
      </c>
      <c r="E1666" s="66" t="s">
        <v>817</v>
      </c>
      <c r="F1666" s="173">
        <v>103</v>
      </c>
      <c r="G1666" s="66" t="s">
        <v>670</v>
      </c>
      <c r="H1666" s="285">
        <f t="shared" si="1699"/>
        <v>59</v>
      </c>
      <c r="I1666" s="65">
        <v>31</v>
      </c>
      <c r="J1666" s="192">
        <v>16</v>
      </c>
      <c r="K1666" s="192">
        <v>2160</v>
      </c>
      <c r="L1666" s="193">
        <v>22</v>
      </c>
      <c r="M1666" s="194">
        <f t="shared" ref="M1666:M1668" si="1707">IF(J1666=0,0,(K1666)/J1666)</f>
        <v>135</v>
      </c>
      <c r="N1666" s="242">
        <f t="shared" ref="N1666:N1668" si="1708">IF(J1666=0,0,(K1666-L1666)/J1666)</f>
        <v>133.625</v>
      </c>
      <c r="O1666" s="192">
        <v>90</v>
      </c>
      <c r="P1666" s="285">
        <f t="shared" ref="P1666" si="1709">P1665</f>
        <v>30</v>
      </c>
      <c r="Q1666" s="285">
        <f t="shared" si="1702"/>
        <v>4</v>
      </c>
      <c r="R1666" s="285">
        <f t="shared" si="1703"/>
        <v>64663</v>
      </c>
      <c r="S1666" s="66" t="s">
        <v>771</v>
      </c>
    </row>
    <row r="1667" spans="1:19">
      <c r="A1667" s="284">
        <f t="shared" si="1697"/>
        <v>43122</v>
      </c>
      <c r="B1667" s="285">
        <f t="shared" si="1698"/>
        <v>9</v>
      </c>
      <c r="C1667" s="125" t="s">
        <v>597</v>
      </c>
      <c r="D1667" s="66" t="s">
        <v>618</v>
      </c>
      <c r="E1667" s="66" t="s">
        <v>545</v>
      </c>
      <c r="F1667" s="277">
        <v>101</v>
      </c>
      <c r="G1667" s="66" t="s">
        <v>670</v>
      </c>
      <c r="H1667" s="285">
        <f t="shared" si="1699"/>
        <v>59</v>
      </c>
      <c r="I1667" s="65">
        <v>58</v>
      </c>
      <c r="J1667" s="192">
        <v>16</v>
      </c>
      <c r="K1667" s="192">
        <v>2160</v>
      </c>
      <c r="L1667" s="193">
        <v>34</v>
      </c>
      <c r="M1667" s="194">
        <f t="shared" si="1707"/>
        <v>135</v>
      </c>
      <c r="N1667" s="242">
        <f t="shared" si="1708"/>
        <v>132.875</v>
      </c>
      <c r="O1667" s="192">
        <v>46</v>
      </c>
      <c r="P1667" s="285">
        <f t="shared" ref="P1667" si="1710">P1666</f>
        <v>30</v>
      </c>
      <c r="Q1667" s="285">
        <f t="shared" si="1702"/>
        <v>4</v>
      </c>
      <c r="R1667" s="285">
        <f t="shared" si="1703"/>
        <v>64663</v>
      </c>
      <c r="S1667" s="194">
        <f>AVERAGE(I1659:I1688)</f>
        <v>22.766666666666666</v>
      </c>
    </row>
    <row r="1668" spans="1:19">
      <c r="A1668" s="284">
        <f t="shared" si="1697"/>
        <v>43122</v>
      </c>
      <c r="B1668" s="285">
        <f t="shared" si="1698"/>
        <v>10</v>
      </c>
      <c r="C1668" s="125" t="s">
        <v>36</v>
      </c>
      <c r="D1668" s="66" t="s">
        <v>816</v>
      </c>
      <c r="E1668" s="66" t="s">
        <v>817</v>
      </c>
      <c r="F1668" s="173">
        <v>102</v>
      </c>
      <c r="G1668" s="66" t="s">
        <v>670</v>
      </c>
      <c r="H1668" s="285">
        <f t="shared" si="1699"/>
        <v>59</v>
      </c>
      <c r="I1668" s="65">
        <v>58</v>
      </c>
      <c r="J1668" s="192">
        <v>16</v>
      </c>
      <c r="K1668" s="192">
        <v>2160</v>
      </c>
      <c r="L1668" s="193">
        <v>94</v>
      </c>
      <c r="M1668" s="194">
        <f t="shared" si="1707"/>
        <v>135</v>
      </c>
      <c r="N1668" s="242">
        <f t="shared" si="1708"/>
        <v>129.125</v>
      </c>
      <c r="O1668" s="192">
        <v>165</v>
      </c>
      <c r="P1668" s="285">
        <f t="shared" ref="P1668" si="1711">P1667</f>
        <v>30</v>
      </c>
      <c r="Q1668" s="285">
        <f t="shared" si="1702"/>
        <v>4</v>
      </c>
      <c r="R1668" s="285">
        <f t="shared" si="1703"/>
        <v>64663</v>
      </c>
      <c r="S1668" s="66"/>
    </row>
    <row r="1669" spans="1:19">
      <c r="A1669" s="284">
        <f t="shared" si="1697"/>
        <v>43122</v>
      </c>
      <c r="B1669" s="285">
        <f t="shared" si="1698"/>
        <v>11</v>
      </c>
      <c r="C1669" s="125" t="s">
        <v>924</v>
      </c>
      <c r="D1669" s="66" t="s">
        <v>924</v>
      </c>
      <c r="E1669" s="66" t="s">
        <v>545</v>
      </c>
      <c r="F1669" s="101">
        <v>98</v>
      </c>
      <c r="G1669" s="66" t="s">
        <v>670</v>
      </c>
      <c r="H1669" s="285">
        <f t="shared" si="1699"/>
        <v>59</v>
      </c>
      <c r="I1669" s="65">
        <v>22</v>
      </c>
      <c r="J1669" s="192">
        <v>16</v>
      </c>
      <c r="K1669" s="192">
        <v>2160</v>
      </c>
      <c r="L1669" s="193">
        <v>4</v>
      </c>
      <c r="M1669" s="194">
        <f>IF(J1669=0,0,(K1669)/J1669)</f>
        <v>135</v>
      </c>
      <c r="N1669" s="242">
        <f>IF(J1669=0,0,(K1669-L1669)/J1669)</f>
        <v>134.75</v>
      </c>
      <c r="O1669" s="192">
        <v>341</v>
      </c>
      <c r="P1669" s="285">
        <f t="shared" ref="P1669" si="1712">P1668</f>
        <v>30</v>
      </c>
      <c r="Q1669" s="285">
        <f t="shared" si="1702"/>
        <v>4</v>
      </c>
      <c r="R1669" s="285">
        <f t="shared" si="1703"/>
        <v>64663</v>
      </c>
      <c r="S1669" s="66"/>
    </row>
    <row r="1670" spans="1:19">
      <c r="A1670" s="284">
        <f t="shared" si="1697"/>
        <v>43122</v>
      </c>
      <c r="B1670" s="285">
        <f t="shared" si="1698"/>
        <v>12</v>
      </c>
      <c r="C1670" s="125" t="s">
        <v>1007</v>
      </c>
      <c r="D1670" s="66" t="s">
        <v>1007</v>
      </c>
      <c r="E1670" s="66"/>
      <c r="F1670" s="101">
        <v>97</v>
      </c>
      <c r="G1670" s="28" t="s">
        <v>535</v>
      </c>
      <c r="H1670" s="285">
        <f t="shared" si="1699"/>
        <v>59</v>
      </c>
      <c r="I1670" s="65">
        <v>2</v>
      </c>
      <c r="J1670" s="192">
        <v>15</v>
      </c>
      <c r="K1670" s="192">
        <v>2025</v>
      </c>
      <c r="L1670" s="193">
        <v>52</v>
      </c>
      <c r="M1670" s="194">
        <f t="shared" ref="M1670:M1672" si="1713">IF(J1670=0,0,(K1670)/J1670)</f>
        <v>135</v>
      </c>
      <c r="N1670" s="242">
        <f>IF(J1670=0,0,(K1670-L1670)/J1670)</f>
        <v>131.53333333333333</v>
      </c>
      <c r="O1670" s="192">
        <v>213</v>
      </c>
      <c r="P1670" s="285">
        <f t="shared" ref="P1670" si="1714">P1669</f>
        <v>30</v>
      </c>
      <c r="Q1670" s="285">
        <f t="shared" si="1702"/>
        <v>4</v>
      </c>
      <c r="R1670" s="285">
        <f t="shared" si="1703"/>
        <v>64663</v>
      </c>
      <c r="S1670" s="66"/>
    </row>
    <row r="1671" spans="1:19">
      <c r="A1671" s="284">
        <f t="shared" si="1697"/>
        <v>43122</v>
      </c>
      <c r="B1671" s="285">
        <f t="shared" si="1698"/>
        <v>13</v>
      </c>
      <c r="C1671" s="66" t="s">
        <v>921</v>
      </c>
      <c r="D1671" s="66" t="s">
        <v>925</v>
      </c>
      <c r="E1671" s="66" t="s">
        <v>545</v>
      </c>
      <c r="F1671" s="101">
        <v>98</v>
      </c>
      <c r="G1671" s="66" t="s">
        <v>670</v>
      </c>
      <c r="H1671" s="285">
        <f t="shared" si="1699"/>
        <v>59</v>
      </c>
      <c r="I1671" s="65">
        <v>34</v>
      </c>
      <c r="J1671" s="192">
        <v>16</v>
      </c>
      <c r="K1671" s="192">
        <v>2160</v>
      </c>
      <c r="L1671" s="193">
        <v>111</v>
      </c>
      <c r="M1671" s="194">
        <f t="shared" si="1713"/>
        <v>135</v>
      </c>
      <c r="N1671" s="242">
        <f t="shared" ref="N1671:N1672" si="1715">IF(J1671=0,0,(K1671-L1671)/J1671)</f>
        <v>128.0625</v>
      </c>
      <c r="O1671" s="192">
        <v>67</v>
      </c>
      <c r="P1671" s="285">
        <f t="shared" ref="P1671" si="1716">P1670</f>
        <v>30</v>
      </c>
      <c r="Q1671" s="285">
        <f t="shared" si="1702"/>
        <v>4</v>
      </c>
      <c r="R1671" s="285">
        <f t="shared" si="1703"/>
        <v>64663</v>
      </c>
      <c r="S1671" s="66"/>
    </row>
    <row r="1672" spans="1:19">
      <c r="A1672" s="284">
        <f t="shared" si="1697"/>
        <v>43122</v>
      </c>
      <c r="B1672" s="285">
        <f t="shared" si="1698"/>
        <v>14</v>
      </c>
      <c r="C1672" s="66" t="s">
        <v>986</v>
      </c>
      <c r="D1672" s="66"/>
      <c r="E1672" s="66"/>
      <c r="F1672" s="173">
        <v>95</v>
      </c>
      <c r="G1672" s="66" t="s">
        <v>343</v>
      </c>
      <c r="H1672" s="285">
        <f t="shared" si="1699"/>
        <v>59</v>
      </c>
      <c r="I1672" s="247">
        <v>8</v>
      </c>
      <c r="J1672" s="192">
        <v>16</v>
      </c>
      <c r="K1672" s="192">
        <v>2160</v>
      </c>
      <c r="L1672" s="193">
        <v>23</v>
      </c>
      <c r="M1672" s="250">
        <f t="shared" si="1713"/>
        <v>135</v>
      </c>
      <c r="N1672" s="251">
        <f t="shared" si="1715"/>
        <v>133.5625</v>
      </c>
      <c r="O1672" s="192">
        <v>114</v>
      </c>
      <c r="P1672" s="285">
        <f t="shared" ref="P1672" si="1717">P1671</f>
        <v>30</v>
      </c>
      <c r="Q1672" s="285">
        <f t="shared" si="1702"/>
        <v>4</v>
      </c>
      <c r="R1672" s="285">
        <f t="shared" si="1703"/>
        <v>64663</v>
      </c>
      <c r="S1672" s="66"/>
    </row>
    <row r="1673" spans="1:19">
      <c r="A1673" s="284">
        <f t="shared" si="1697"/>
        <v>43122</v>
      </c>
      <c r="B1673" s="285">
        <f t="shared" si="1698"/>
        <v>15</v>
      </c>
      <c r="C1673" s="66" t="s">
        <v>984</v>
      </c>
      <c r="D1673" s="66"/>
      <c r="E1673" s="66"/>
      <c r="F1673" s="300">
        <v>95</v>
      </c>
      <c r="G1673" s="66" t="s">
        <v>670</v>
      </c>
      <c r="H1673" s="285">
        <f t="shared" si="1699"/>
        <v>59</v>
      </c>
      <c r="I1673" s="247">
        <v>8</v>
      </c>
      <c r="J1673" s="192">
        <v>16</v>
      </c>
      <c r="K1673" s="192">
        <v>2160</v>
      </c>
      <c r="L1673" s="193">
        <v>0</v>
      </c>
      <c r="M1673" s="250">
        <f>IF(J1673=0,0,(K1673)/J1673)</f>
        <v>135</v>
      </c>
      <c r="N1673" s="251">
        <f>IF(J1673=0,0,(K1673-L1673)/J1673)</f>
        <v>135</v>
      </c>
      <c r="O1673" s="192">
        <v>243</v>
      </c>
      <c r="P1673" s="285">
        <f t="shared" ref="P1673" si="1718">P1672</f>
        <v>30</v>
      </c>
      <c r="Q1673" s="285">
        <f t="shared" si="1702"/>
        <v>4</v>
      </c>
      <c r="R1673" s="285">
        <f t="shared" si="1703"/>
        <v>64663</v>
      </c>
      <c r="S1673" s="66"/>
    </row>
    <row r="1674" spans="1:19">
      <c r="A1674" s="284">
        <f t="shared" si="1697"/>
        <v>43122</v>
      </c>
      <c r="B1674" s="285">
        <f t="shared" si="1698"/>
        <v>16</v>
      </c>
      <c r="C1674" s="28" t="s">
        <v>1000</v>
      </c>
      <c r="D1674" s="66" t="s">
        <v>928</v>
      </c>
      <c r="E1674" s="66" t="s">
        <v>545</v>
      </c>
      <c r="F1674" s="101">
        <v>95</v>
      </c>
      <c r="G1674" s="66" t="s">
        <v>670</v>
      </c>
      <c r="H1674" s="285">
        <f t="shared" si="1699"/>
        <v>59</v>
      </c>
      <c r="I1674" s="65">
        <v>53</v>
      </c>
      <c r="J1674" s="192">
        <v>16</v>
      </c>
      <c r="K1674" s="192">
        <v>2160</v>
      </c>
      <c r="L1674" s="193">
        <v>29</v>
      </c>
      <c r="M1674" s="194">
        <f t="shared" ref="M1674:M1679" si="1719">IF(J1674=0,0,(K1674)/J1674)</f>
        <v>135</v>
      </c>
      <c r="N1674" s="242">
        <f t="shared" ref="N1674:N1678" si="1720">IF(J1674=0,0,(K1674-L1674)/J1674)</f>
        <v>133.1875</v>
      </c>
      <c r="O1674" s="192">
        <v>109</v>
      </c>
      <c r="P1674" s="285">
        <f t="shared" ref="P1674" si="1721">P1673</f>
        <v>30</v>
      </c>
      <c r="Q1674" s="285">
        <f t="shared" si="1702"/>
        <v>4</v>
      </c>
      <c r="R1674" s="285">
        <f t="shared" si="1703"/>
        <v>64663</v>
      </c>
      <c r="S1674" s="66"/>
    </row>
    <row r="1675" spans="1:19">
      <c r="A1675" s="284">
        <f t="shared" si="1697"/>
        <v>43122</v>
      </c>
      <c r="B1675" s="285">
        <f t="shared" si="1698"/>
        <v>17</v>
      </c>
      <c r="C1675" s="28" t="s">
        <v>1001</v>
      </c>
      <c r="D1675" s="66" t="s">
        <v>1001</v>
      </c>
      <c r="E1675" s="66"/>
      <c r="F1675" s="101">
        <v>94</v>
      </c>
      <c r="G1675" s="66" t="s">
        <v>670</v>
      </c>
      <c r="H1675" s="285">
        <f t="shared" si="1699"/>
        <v>59</v>
      </c>
      <c r="I1675" s="65">
        <v>3</v>
      </c>
      <c r="J1675" s="192">
        <v>16</v>
      </c>
      <c r="K1675" s="192">
        <v>2160</v>
      </c>
      <c r="L1675" s="193">
        <v>39</v>
      </c>
      <c r="M1675" s="194">
        <f t="shared" si="1719"/>
        <v>135</v>
      </c>
      <c r="N1675" s="242">
        <f t="shared" si="1720"/>
        <v>132.5625</v>
      </c>
      <c r="O1675" s="192">
        <v>253</v>
      </c>
      <c r="P1675" s="285">
        <f t="shared" ref="P1675" si="1722">P1674</f>
        <v>30</v>
      </c>
      <c r="Q1675" s="285">
        <f t="shared" si="1702"/>
        <v>4</v>
      </c>
      <c r="R1675" s="285">
        <f t="shared" si="1703"/>
        <v>64663</v>
      </c>
      <c r="S1675" s="66"/>
    </row>
    <row r="1676" spans="1:19">
      <c r="A1676" s="284">
        <f t="shared" si="1697"/>
        <v>43122</v>
      </c>
      <c r="B1676" s="285">
        <f t="shared" si="1698"/>
        <v>18</v>
      </c>
      <c r="C1676" s="407" t="s">
        <v>579</v>
      </c>
      <c r="D1676" s="111" t="s">
        <v>397</v>
      </c>
      <c r="E1676" s="111" t="s">
        <v>810</v>
      </c>
      <c r="F1676" s="278">
        <v>94</v>
      </c>
      <c r="G1676" s="66" t="s">
        <v>670</v>
      </c>
      <c r="H1676" s="285">
        <f t="shared" si="1699"/>
        <v>59</v>
      </c>
      <c r="I1676" s="247">
        <v>41</v>
      </c>
      <c r="J1676" s="192">
        <v>16</v>
      </c>
      <c r="K1676" s="192">
        <v>2160</v>
      </c>
      <c r="L1676" s="193">
        <v>47</v>
      </c>
      <c r="M1676" s="250">
        <f t="shared" si="1719"/>
        <v>135</v>
      </c>
      <c r="N1676" s="251">
        <f t="shared" si="1720"/>
        <v>132.0625</v>
      </c>
      <c r="O1676" s="192">
        <v>324</v>
      </c>
      <c r="P1676" s="285">
        <f t="shared" ref="P1676" si="1723">P1675</f>
        <v>30</v>
      </c>
      <c r="Q1676" s="285">
        <f t="shared" si="1702"/>
        <v>4</v>
      </c>
      <c r="R1676" s="285">
        <f t="shared" si="1703"/>
        <v>64663</v>
      </c>
      <c r="S1676" s="66"/>
    </row>
    <row r="1677" spans="1:19">
      <c r="A1677" s="284">
        <f t="shared" si="1697"/>
        <v>43122</v>
      </c>
      <c r="B1677" s="285">
        <f t="shared" si="1698"/>
        <v>19</v>
      </c>
      <c r="C1677" s="66" t="s">
        <v>577</v>
      </c>
      <c r="D1677" s="66" t="s">
        <v>577</v>
      </c>
      <c r="E1677" s="66" t="s">
        <v>545</v>
      </c>
      <c r="F1677" s="278">
        <v>92</v>
      </c>
      <c r="G1677" s="66" t="s">
        <v>670</v>
      </c>
      <c r="H1677" s="285">
        <f t="shared" si="1699"/>
        <v>59</v>
      </c>
      <c r="I1677" s="247">
        <v>31</v>
      </c>
      <c r="J1677" s="192">
        <v>16</v>
      </c>
      <c r="K1677" s="192">
        <v>2160</v>
      </c>
      <c r="L1677" s="193">
        <v>0</v>
      </c>
      <c r="M1677" s="250">
        <f t="shared" si="1719"/>
        <v>135</v>
      </c>
      <c r="N1677" s="251">
        <f t="shared" si="1720"/>
        <v>135</v>
      </c>
      <c r="O1677" s="192">
        <v>394</v>
      </c>
      <c r="P1677" s="285">
        <f t="shared" ref="P1677" si="1724">P1676</f>
        <v>30</v>
      </c>
      <c r="Q1677" s="285">
        <f t="shared" si="1702"/>
        <v>4</v>
      </c>
      <c r="R1677" s="285">
        <f t="shared" si="1703"/>
        <v>64663</v>
      </c>
      <c r="S1677" s="66"/>
    </row>
    <row r="1678" spans="1:19">
      <c r="A1678" s="284">
        <f t="shared" si="1697"/>
        <v>43122</v>
      </c>
      <c r="B1678" s="285">
        <f t="shared" si="1698"/>
        <v>20</v>
      </c>
      <c r="C1678" s="28" t="s">
        <v>956</v>
      </c>
      <c r="D1678" s="66"/>
      <c r="E1678" s="66"/>
      <c r="F1678" s="300">
        <v>87</v>
      </c>
      <c r="G1678" s="66" t="s">
        <v>343</v>
      </c>
      <c r="H1678" s="285">
        <f t="shared" si="1699"/>
        <v>59</v>
      </c>
      <c r="I1678" s="247">
        <v>9</v>
      </c>
      <c r="J1678" s="192">
        <v>16</v>
      </c>
      <c r="K1678" s="192">
        <v>2160</v>
      </c>
      <c r="L1678" s="193">
        <v>30</v>
      </c>
      <c r="M1678" s="250">
        <f t="shared" si="1719"/>
        <v>135</v>
      </c>
      <c r="N1678" s="251">
        <f t="shared" si="1720"/>
        <v>133.125</v>
      </c>
      <c r="O1678" s="192">
        <v>201</v>
      </c>
      <c r="P1678" s="285">
        <f t="shared" ref="P1678" si="1725">P1677</f>
        <v>30</v>
      </c>
      <c r="Q1678" s="285">
        <f t="shared" si="1702"/>
        <v>4</v>
      </c>
      <c r="R1678" s="285">
        <f t="shared" si="1703"/>
        <v>64663</v>
      </c>
      <c r="S1678" s="66"/>
    </row>
    <row r="1679" spans="1:19">
      <c r="A1679" s="284">
        <f t="shared" si="1697"/>
        <v>43122</v>
      </c>
      <c r="B1679" s="285">
        <f t="shared" si="1698"/>
        <v>21</v>
      </c>
      <c r="C1679" s="443" t="s">
        <v>1012</v>
      </c>
      <c r="D1679" s="443" t="s">
        <v>1012</v>
      </c>
      <c r="E1679" s="444"/>
      <c r="F1679" s="432">
        <v>86</v>
      </c>
      <c r="G1679" s="28" t="s">
        <v>535</v>
      </c>
      <c r="H1679" s="285">
        <f t="shared" si="1699"/>
        <v>59</v>
      </c>
      <c r="I1679" s="65">
        <v>1</v>
      </c>
      <c r="J1679" s="192">
        <v>16</v>
      </c>
      <c r="K1679" s="192">
        <v>2160</v>
      </c>
      <c r="L1679" s="193">
        <v>13</v>
      </c>
      <c r="M1679" s="194">
        <f t="shared" si="1719"/>
        <v>135</v>
      </c>
      <c r="N1679" s="242">
        <f>IF(J1679=0,0,(K1679-L1679)/J1679)</f>
        <v>134.1875</v>
      </c>
      <c r="O1679" s="192">
        <v>417</v>
      </c>
      <c r="P1679" s="285">
        <f t="shared" ref="P1679" si="1726">P1678</f>
        <v>30</v>
      </c>
      <c r="Q1679" s="285">
        <f t="shared" si="1702"/>
        <v>4</v>
      </c>
      <c r="R1679" s="285">
        <f t="shared" si="1703"/>
        <v>64663</v>
      </c>
      <c r="S1679" s="66"/>
    </row>
    <row r="1680" spans="1:19">
      <c r="A1680" s="284">
        <f t="shared" si="1697"/>
        <v>43122</v>
      </c>
      <c r="B1680" s="285">
        <f t="shared" si="1698"/>
        <v>22</v>
      </c>
      <c r="C1680" s="446" t="s">
        <v>1010</v>
      </c>
      <c r="D1680" s="243" t="s">
        <v>1010</v>
      </c>
      <c r="E1680" s="100"/>
      <c r="F1680" s="432">
        <v>86</v>
      </c>
      <c r="G1680" s="28" t="s">
        <v>535</v>
      </c>
      <c r="H1680" s="285">
        <f t="shared" si="1699"/>
        <v>59</v>
      </c>
      <c r="I1680" s="65">
        <v>1</v>
      </c>
      <c r="J1680" s="192">
        <v>16</v>
      </c>
      <c r="K1680" s="192">
        <v>2160</v>
      </c>
      <c r="L1680" s="193">
        <v>81</v>
      </c>
      <c r="M1680" s="194">
        <f t="shared" ref="M1680" si="1727">IF(J1680=0,0,(K1680)/J1680)</f>
        <v>135</v>
      </c>
      <c r="N1680" s="242">
        <f>IF(J1680=0,0,(K1680-L1680)/J1680)</f>
        <v>129.9375</v>
      </c>
      <c r="O1680" s="192">
        <v>0</v>
      </c>
      <c r="P1680" s="285">
        <f t="shared" ref="P1680" si="1728">P1679</f>
        <v>30</v>
      </c>
      <c r="Q1680" s="285">
        <f t="shared" si="1702"/>
        <v>4</v>
      </c>
      <c r="R1680" s="285">
        <f t="shared" si="1703"/>
        <v>64663</v>
      </c>
      <c r="S1680" s="66"/>
    </row>
    <row r="1681" spans="1:20">
      <c r="A1681" s="284">
        <f t="shared" si="1697"/>
        <v>43122</v>
      </c>
      <c r="B1681" s="285">
        <f t="shared" si="1698"/>
        <v>23</v>
      </c>
      <c r="C1681" s="28" t="s">
        <v>963</v>
      </c>
      <c r="D1681" s="66"/>
      <c r="E1681" s="66"/>
      <c r="F1681" s="300">
        <v>80</v>
      </c>
      <c r="G1681" s="66" t="s">
        <v>670</v>
      </c>
      <c r="H1681" s="285">
        <f t="shared" si="1699"/>
        <v>59</v>
      </c>
      <c r="I1681" s="247">
        <v>14</v>
      </c>
      <c r="J1681" s="192">
        <v>16</v>
      </c>
      <c r="K1681" s="192">
        <v>2160</v>
      </c>
      <c r="L1681" s="193">
        <v>29</v>
      </c>
      <c r="M1681" s="250">
        <f t="shared" ref="M1681:M1686" si="1729">IF(J1681=0,0,(K1681)/J1681)</f>
        <v>135</v>
      </c>
      <c r="N1681" s="251">
        <f t="shared" ref="N1681:N1688" si="1730">IF(J1681=0,0,(K1681-L1681)/J1681)</f>
        <v>133.1875</v>
      </c>
      <c r="O1681" s="192">
        <v>126</v>
      </c>
      <c r="P1681" s="285">
        <f t="shared" ref="P1681" si="1731">P1680</f>
        <v>30</v>
      </c>
      <c r="Q1681" s="285">
        <f t="shared" si="1702"/>
        <v>4</v>
      </c>
      <c r="R1681" s="285">
        <f t="shared" si="1703"/>
        <v>64663</v>
      </c>
      <c r="S1681" s="66"/>
    </row>
    <row r="1682" spans="1:20">
      <c r="A1682" s="284">
        <f t="shared" si="1697"/>
        <v>43122</v>
      </c>
      <c r="B1682" s="285">
        <f t="shared" si="1698"/>
        <v>24</v>
      </c>
      <c r="C1682" s="443" t="s">
        <v>1011</v>
      </c>
      <c r="D1682" s="443" t="s">
        <v>1011</v>
      </c>
      <c r="E1682" s="444"/>
      <c r="F1682" s="432">
        <v>78</v>
      </c>
      <c r="G1682" s="28" t="s">
        <v>535</v>
      </c>
      <c r="H1682" s="285">
        <f t="shared" si="1699"/>
        <v>59</v>
      </c>
      <c r="I1682" s="65">
        <v>1</v>
      </c>
      <c r="J1682" s="192">
        <v>16</v>
      </c>
      <c r="K1682" s="192">
        <v>2160</v>
      </c>
      <c r="L1682" s="193">
        <v>104</v>
      </c>
      <c r="M1682" s="194">
        <f t="shared" ref="M1682" si="1732">IF(J1682=0,0,(K1682)/J1682)</f>
        <v>135</v>
      </c>
      <c r="N1682" s="242">
        <f>IF(J1682=0,0,(K1682-L1682)/J1682)</f>
        <v>128.5</v>
      </c>
      <c r="O1682" s="192">
        <v>259</v>
      </c>
      <c r="P1682" s="285">
        <f t="shared" ref="P1682" si="1733">P1681</f>
        <v>30</v>
      </c>
      <c r="Q1682" s="285">
        <f t="shared" si="1702"/>
        <v>4</v>
      </c>
      <c r="R1682" s="285">
        <f t="shared" si="1703"/>
        <v>64663</v>
      </c>
      <c r="S1682" s="66"/>
    </row>
    <row r="1683" spans="1:20">
      <c r="A1683" s="284">
        <f t="shared" si="1697"/>
        <v>43122</v>
      </c>
      <c r="B1683" s="285">
        <f t="shared" si="1698"/>
        <v>25</v>
      </c>
      <c r="C1683" s="28" t="s">
        <v>1002</v>
      </c>
      <c r="D1683" s="66" t="s">
        <v>1002</v>
      </c>
      <c r="E1683" s="66"/>
      <c r="F1683" s="101">
        <v>76</v>
      </c>
      <c r="G1683" s="28" t="s">
        <v>535</v>
      </c>
      <c r="H1683" s="285">
        <f t="shared" si="1699"/>
        <v>59</v>
      </c>
      <c r="I1683" s="65">
        <v>3</v>
      </c>
      <c r="J1683" s="192">
        <v>16</v>
      </c>
      <c r="K1683" s="192">
        <v>2160</v>
      </c>
      <c r="L1683" s="193">
        <v>29</v>
      </c>
      <c r="M1683" s="194">
        <f t="shared" si="1729"/>
        <v>135</v>
      </c>
      <c r="N1683" s="242">
        <f t="shared" si="1730"/>
        <v>133.1875</v>
      </c>
      <c r="O1683" s="192">
        <v>101</v>
      </c>
      <c r="P1683" s="285">
        <f t="shared" ref="P1683" si="1734">P1682</f>
        <v>30</v>
      </c>
      <c r="Q1683" s="285">
        <f t="shared" si="1702"/>
        <v>4</v>
      </c>
      <c r="R1683" s="285">
        <f t="shared" si="1703"/>
        <v>64663</v>
      </c>
      <c r="S1683" s="66"/>
    </row>
    <row r="1684" spans="1:20">
      <c r="A1684" s="284">
        <f t="shared" si="1697"/>
        <v>43122</v>
      </c>
      <c r="B1684" s="285">
        <f t="shared" si="1698"/>
        <v>26</v>
      </c>
      <c r="C1684" s="28" t="s">
        <v>576</v>
      </c>
      <c r="D1684" s="66" t="s">
        <v>826</v>
      </c>
      <c r="E1684" s="66" t="s">
        <v>810</v>
      </c>
      <c r="F1684" s="278">
        <v>76</v>
      </c>
      <c r="G1684" s="293" t="s">
        <v>536</v>
      </c>
      <c r="H1684" s="285">
        <f t="shared" si="1699"/>
        <v>59</v>
      </c>
      <c r="I1684" s="247">
        <v>56</v>
      </c>
      <c r="J1684" s="192">
        <v>16</v>
      </c>
      <c r="K1684" s="192">
        <v>2160</v>
      </c>
      <c r="L1684" s="193">
        <v>54</v>
      </c>
      <c r="M1684" s="250">
        <f t="shared" si="1729"/>
        <v>135</v>
      </c>
      <c r="N1684" s="251">
        <f t="shared" si="1730"/>
        <v>131.625</v>
      </c>
      <c r="O1684" s="248">
        <v>131</v>
      </c>
      <c r="P1684" s="285">
        <f t="shared" ref="P1684" si="1735">P1683</f>
        <v>30</v>
      </c>
      <c r="Q1684" s="285">
        <f t="shared" si="1702"/>
        <v>4</v>
      </c>
      <c r="R1684" s="285">
        <f t="shared" si="1703"/>
        <v>64663</v>
      </c>
      <c r="S1684" s="66"/>
    </row>
    <row r="1685" spans="1:20">
      <c r="A1685" s="284">
        <f t="shared" si="1697"/>
        <v>43122</v>
      </c>
      <c r="B1685" s="285">
        <f t="shared" si="1698"/>
        <v>27</v>
      </c>
      <c r="C1685" s="445" t="s">
        <v>614</v>
      </c>
      <c r="D1685" s="445" t="s">
        <v>929</v>
      </c>
      <c r="E1685" s="445" t="s">
        <v>545</v>
      </c>
      <c r="F1685" s="101">
        <v>76</v>
      </c>
      <c r="G1685" s="66" t="s">
        <v>670</v>
      </c>
      <c r="H1685" s="285">
        <f t="shared" si="1699"/>
        <v>59</v>
      </c>
      <c r="I1685" s="65">
        <v>54</v>
      </c>
      <c r="J1685" s="192">
        <v>16</v>
      </c>
      <c r="K1685" s="192">
        <v>2160</v>
      </c>
      <c r="L1685" s="193">
        <v>70</v>
      </c>
      <c r="M1685" s="194">
        <f t="shared" si="1729"/>
        <v>135</v>
      </c>
      <c r="N1685" s="242">
        <f t="shared" si="1730"/>
        <v>130.625</v>
      </c>
      <c r="O1685" s="192">
        <v>137</v>
      </c>
      <c r="P1685" s="285">
        <f t="shared" ref="P1685" si="1736">P1684</f>
        <v>30</v>
      </c>
      <c r="Q1685" s="285">
        <f t="shared" si="1702"/>
        <v>4</v>
      </c>
      <c r="R1685" s="285">
        <f t="shared" si="1703"/>
        <v>64663</v>
      </c>
      <c r="S1685" s="66"/>
    </row>
    <row r="1686" spans="1:20">
      <c r="A1686" s="284">
        <f t="shared" si="1697"/>
        <v>43122</v>
      </c>
      <c r="B1686" s="285">
        <f t="shared" si="1698"/>
        <v>28</v>
      </c>
      <c r="C1686" s="28" t="s">
        <v>1003</v>
      </c>
      <c r="D1686" s="66" t="s">
        <v>1003</v>
      </c>
      <c r="E1686" s="66"/>
      <c r="F1686" s="101">
        <v>72</v>
      </c>
      <c r="G1686" s="66" t="s">
        <v>343</v>
      </c>
      <c r="H1686" s="285">
        <f t="shared" si="1699"/>
        <v>59</v>
      </c>
      <c r="I1686" s="65">
        <v>3</v>
      </c>
      <c r="J1686" s="192">
        <v>16</v>
      </c>
      <c r="K1686" s="192">
        <v>2160</v>
      </c>
      <c r="L1686" s="193">
        <v>29</v>
      </c>
      <c r="M1686" s="194">
        <f t="shared" si="1729"/>
        <v>135</v>
      </c>
      <c r="N1686" s="242">
        <f t="shared" si="1730"/>
        <v>133.1875</v>
      </c>
      <c r="O1686" s="192">
        <v>60</v>
      </c>
      <c r="P1686" s="285">
        <f t="shared" ref="P1686" si="1737">P1685</f>
        <v>30</v>
      </c>
      <c r="Q1686" s="285">
        <f t="shared" si="1702"/>
        <v>4</v>
      </c>
      <c r="R1686" s="285">
        <f t="shared" si="1703"/>
        <v>64663</v>
      </c>
      <c r="S1686" s="66"/>
    </row>
    <row r="1687" spans="1:20">
      <c r="A1687" s="284">
        <f t="shared" si="1697"/>
        <v>43122</v>
      </c>
      <c r="B1687" s="285">
        <f t="shared" si="1698"/>
        <v>29</v>
      </c>
      <c r="C1687" s="28" t="s">
        <v>881</v>
      </c>
      <c r="D1687" s="66" t="s">
        <v>881</v>
      </c>
      <c r="E1687" s="66" t="s">
        <v>545</v>
      </c>
      <c r="F1687" s="278">
        <v>66</v>
      </c>
      <c r="G1687" s="66" t="s">
        <v>343</v>
      </c>
      <c r="H1687" s="285">
        <f t="shared" si="1699"/>
        <v>59</v>
      </c>
      <c r="I1687" s="65">
        <v>26</v>
      </c>
      <c r="J1687" s="192">
        <v>16</v>
      </c>
      <c r="K1687" s="192">
        <v>2160</v>
      </c>
      <c r="L1687" s="193">
        <v>38</v>
      </c>
      <c r="M1687" s="194">
        <f>IF(J1687=0,0,(K1687)/J1687)</f>
        <v>135</v>
      </c>
      <c r="N1687" s="242">
        <f t="shared" si="1730"/>
        <v>132.625</v>
      </c>
      <c r="O1687" s="192">
        <v>25</v>
      </c>
      <c r="P1687" s="285">
        <f t="shared" ref="P1687" si="1738">P1686</f>
        <v>30</v>
      </c>
      <c r="Q1687" s="285">
        <f t="shared" si="1702"/>
        <v>4</v>
      </c>
      <c r="R1687" s="285">
        <f t="shared" si="1703"/>
        <v>64663</v>
      </c>
      <c r="S1687" s="66"/>
    </row>
    <row r="1688" spans="1:20">
      <c r="A1688" s="284">
        <f t="shared" si="1697"/>
        <v>43122</v>
      </c>
      <c r="B1688" s="285">
        <f t="shared" si="1698"/>
        <v>30</v>
      </c>
      <c r="C1688" s="66" t="s">
        <v>932</v>
      </c>
      <c r="D1688" s="66" t="s">
        <v>930</v>
      </c>
      <c r="E1688" s="66" t="s">
        <v>545</v>
      </c>
      <c r="F1688" s="300">
        <v>65</v>
      </c>
      <c r="G1688" s="293" t="s">
        <v>343</v>
      </c>
      <c r="H1688" s="285">
        <f t="shared" si="1699"/>
        <v>59</v>
      </c>
      <c r="I1688" s="247">
        <v>25</v>
      </c>
      <c r="J1688" s="192">
        <v>16</v>
      </c>
      <c r="K1688" s="192">
        <v>2158</v>
      </c>
      <c r="L1688" s="249">
        <v>13</v>
      </c>
      <c r="M1688" s="250">
        <f t="shared" ref="M1688:M1690" si="1739">IF(J1688=0,0,(K1688)/J1688)</f>
        <v>134.875</v>
      </c>
      <c r="N1688" s="251">
        <f t="shared" si="1730"/>
        <v>134.0625</v>
      </c>
      <c r="O1688" s="248">
        <v>8</v>
      </c>
      <c r="P1688" s="285">
        <f t="shared" ref="P1688" si="1740">P1687</f>
        <v>30</v>
      </c>
      <c r="Q1688" s="285">
        <f t="shared" si="1702"/>
        <v>4</v>
      </c>
      <c r="R1688" s="285">
        <f t="shared" si="1703"/>
        <v>64663</v>
      </c>
      <c r="S1688" s="66"/>
    </row>
    <row r="1689" spans="1:20">
      <c r="A1689" s="280">
        <f>A1688+7</f>
        <v>43129</v>
      </c>
      <c r="B1689" s="167">
        <v>1</v>
      </c>
      <c r="C1689" s="401" t="s">
        <v>969</v>
      </c>
      <c r="D1689" s="142" t="s">
        <v>965</v>
      </c>
      <c r="E1689" s="142"/>
      <c r="F1689" s="259">
        <v>170</v>
      </c>
      <c r="G1689" s="142" t="s">
        <v>670</v>
      </c>
      <c r="H1689" s="167">
        <f>H1688+1</f>
        <v>60</v>
      </c>
      <c r="I1689" s="141">
        <v>12</v>
      </c>
      <c r="J1689" s="183">
        <v>16</v>
      </c>
      <c r="K1689" s="183">
        <f>J1689*135</f>
        <v>2160</v>
      </c>
      <c r="L1689" s="184">
        <v>19</v>
      </c>
      <c r="M1689" s="185">
        <f t="shared" si="1739"/>
        <v>135</v>
      </c>
      <c r="N1689" s="256">
        <f>IF(J1689=0,0,(K1689-L1689)/J1689)</f>
        <v>133.8125</v>
      </c>
      <c r="O1689" s="183">
        <v>1530</v>
      </c>
      <c r="P1689" s="167">
        <f>COUNTA(C1689:C1718)</f>
        <v>30</v>
      </c>
      <c r="Q1689" s="167">
        <v>6</v>
      </c>
      <c r="R1689" s="167">
        <f>SUM(K1689:K1718)</f>
        <v>62640</v>
      </c>
      <c r="S1689" s="413">
        <f>SUM(L1689:L1718)</f>
        <v>979</v>
      </c>
      <c r="T1689" s="232"/>
    </row>
    <row r="1690" spans="1:20">
      <c r="A1690" s="280">
        <f>A1689</f>
        <v>43129</v>
      </c>
      <c r="B1690" s="167">
        <f>B1689+1</f>
        <v>2</v>
      </c>
      <c r="C1690" s="401" t="s">
        <v>1009</v>
      </c>
      <c r="D1690" s="142" t="s">
        <v>1009</v>
      </c>
      <c r="E1690" s="142"/>
      <c r="F1690" s="259">
        <v>134</v>
      </c>
      <c r="G1690" s="149" t="s">
        <v>670</v>
      </c>
      <c r="H1690" s="167">
        <f>H1689</f>
        <v>60</v>
      </c>
      <c r="I1690" s="141">
        <v>2</v>
      </c>
      <c r="J1690" s="183">
        <v>16</v>
      </c>
      <c r="K1690" s="183">
        <f t="shared" ref="K1690:K1718" si="1741">J1690*135</f>
        <v>2160</v>
      </c>
      <c r="L1690" s="184">
        <v>0</v>
      </c>
      <c r="M1690" s="185">
        <f t="shared" si="1739"/>
        <v>135</v>
      </c>
      <c r="N1690" s="256">
        <f>IF(J1690=0,0,(K1690-L1690)/J1690)</f>
        <v>135</v>
      </c>
      <c r="O1690" s="183">
        <v>1109</v>
      </c>
      <c r="P1690" s="167">
        <f>P1689</f>
        <v>30</v>
      </c>
      <c r="Q1690" s="167">
        <f>Q1689</f>
        <v>6</v>
      </c>
      <c r="R1690" s="167">
        <f>R1689</f>
        <v>62640</v>
      </c>
      <c r="S1690" s="142" t="s">
        <v>744</v>
      </c>
    </row>
    <row r="1691" spans="1:20">
      <c r="A1691" s="280">
        <f t="shared" ref="A1691:A1718" si="1742">A1690</f>
        <v>43129</v>
      </c>
      <c r="B1691" s="167">
        <f t="shared" ref="B1691:B1718" si="1743">B1690+1</f>
        <v>3</v>
      </c>
      <c r="C1691" s="144" t="s">
        <v>402</v>
      </c>
      <c r="D1691" s="144" t="s">
        <v>551</v>
      </c>
      <c r="E1691" s="142" t="s">
        <v>545</v>
      </c>
      <c r="F1691" s="170">
        <v>124</v>
      </c>
      <c r="G1691" s="149" t="s">
        <v>670</v>
      </c>
      <c r="H1691" s="167">
        <f t="shared" ref="H1691:H1718" si="1744">H1690</f>
        <v>60</v>
      </c>
      <c r="I1691" s="141">
        <v>49</v>
      </c>
      <c r="J1691" s="183">
        <v>16</v>
      </c>
      <c r="K1691" s="183">
        <f t="shared" si="1741"/>
        <v>2160</v>
      </c>
      <c r="L1691" s="184">
        <v>5</v>
      </c>
      <c r="M1691" s="185">
        <f>IF(J1691=0,0,(K1691)/J1691)</f>
        <v>135</v>
      </c>
      <c r="N1691" s="256">
        <f t="shared" ref="N1691" si="1745">IF(J1691=0,0,(K1691-L1691)/J1691)</f>
        <v>134.6875</v>
      </c>
      <c r="O1691" s="183">
        <v>117</v>
      </c>
      <c r="P1691" s="167">
        <f t="shared" ref="P1691:R1691" si="1746">P1690</f>
        <v>30</v>
      </c>
      <c r="Q1691" s="167">
        <f t="shared" si="1746"/>
        <v>6</v>
      </c>
      <c r="R1691" s="167">
        <f t="shared" si="1746"/>
        <v>62640</v>
      </c>
      <c r="S1691" s="185">
        <f>AVERAGE(M1689:M1718)</f>
        <v>130.5</v>
      </c>
      <c r="T1691" s="232"/>
    </row>
    <row r="1692" spans="1:20">
      <c r="A1692" s="280">
        <f t="shared" si="1742"/>
        <v>43129</v>
      </c>
      <c r="B1692" s="167">
        <f t="shared" si="1743"/>
        <v>4</v>
      </c>
      <c r="C1692" s="144" t="s">
        <v>911</v>
      </c>
      <c r="D1692" s="297"/>
      <c r="E1692" s="297"/>
      <c r="F1692" s="170">
        <v>123</v>
      </c>
      <c r="G1692" s="149" t="s">
        <v>670</v>
      </c>
      <c r="H1692" s="167">
        <f t="shared" si="1744"/>
        <v>60</v>
      </c>
      <c r="I1692" s="141">
        <v>20</v>
      </c>
      <c r="J1692" s="183">
        <v>16</v>
      </c>
      <c r="K1692" s="183">
        <f t="shared" si="1741"/>
        <v>2160</v>
      </c>
      <c r="L1692" s="184">
        <v>14</v>
      </c>
      <c r="M1692" s="185">
        <f>IF(J1692=0,0,(K1692)/J1692)</f>
        <v>135</v>
      </c>
      <c r="N1692" s="256">
        <f>IF(J1692=0,0,(K1692-L1692)/J1692)</f>
        <v>134.125</v>
      </c>
      <c r="O1692" s="183">
        <v>303</v>
      </c>
      <c r="P1692" s="167">
        <f t="shared" ref="P1692:R1692" si="1747">P1691</f>
        <v>30</v>
      </c>
      <c r="Q1692" s="167">
        <f t="shared" si="1747"/>
        <v>6</v>
      </c>
      <c r="R1692" s="167">
        <f t="shared" si="1747"/>
        <v>62640</v>
      </c>
      <c r="S1692" s="142" t="s">
        <v>760</v>
      </c>
    </row>
    <row r="1693" spans="1:20">
      <c r="A1693" s="280">
        <f t="shared" si="1742"/>
        <v>43129</v>
      </c>
      <c r="B1693" s="167">
        <f t="shared" si="1743"/>
        <v>5</v>
      </c>
      <c r="C1693" s="144" t="s">
        <v>920</v>
      </c>
      <c r="D1693" s="142" t="s">
        <v>927</v>
      </c>
      <c r="E1693" s="142" t="s">
        <v>545</v>
      </c>
      <c r="F1693" s="168">
        <v>115</v>
      </c>
      <c r="G1693" s="142" t="s">
        <v>670</v>
      </c>
      <c r="H1693" s="167">
        <f t="shared" si="1744"/>
        <v>60</v>
      </c>
      <c r="I1693" s="141">
        <v>32</v>
      </c>
      <c r="J1693" s="183">
        <v>16</v>
      </c>
      <c r="K1693" s="183">
        <f t="shared" si="1741"/>
        <v>2160</v>
      </c>
      <c r="L1693" s="184">
        <v>29</v>
      </c>
      <c r="M1693" s="185">
        <f t="shared" ref="M1693:M1695" si="1748">IF(J1693=0,0,(K1693)/J1693)</f>
        <v>135</v>
      </c>
      <c r="N1693" s="256">
        <f>IF(J1693=0,0,(K1693-L1693)/J1693)</f>
        <v>133.1875</v>
      </c>
      <c r="O1693" s="183">
        <v>81</v>
      </c>
      <c r="P1693" s="167">
        <f t="shared" ref="P1693:R1693" si="1749">P1692</f>
        <v>30</v>
      </c>
      <c r="Q1693" s="167">
        <f t="shared" si="1749"/>
        <v>6</v>
      </c>
      <c r="R1693" s="167">
        <f t="shared" si="1749"/>
        <v>62640</v>
      </c>
      <c r="S1693" s="185">
        <f>AVERAGE(F1689:F1718)</f>
        <v>97.333333333333329</v>
      </c>
    </row>
    <row r="1694" spans="1:20">
      <c r="A1694" s="280">
        <f t="shared" si="1742"/>
        <v>43129</v>
      </c>
      <c r="B1694" s="167">
        <f t="shared" si="1743"/>
        <v>6</v>
      </c>
      <c r="C1694" s="442" t="s">
        <v>1013</v>
      </c>
      <c r="D1694" s="155" t="s">
        <v>1013</v>
      </c>
      <c r="E1694" s="154"/>
      <c r="F1694" s="447">
        <v>114</v>
      </c>
      <c r="G1694" s="376" t="s">
        <v>535</v>
      </c>
      <c r="H1694" s="167">
        <f t="shared" si="1744"/>
        <v>60</v>
      </c>
      <c r="I1694" s="141">
        <v>1</v>
      </c>
      <c r="J1694" s="183">
        <v>14</v>
      </c>
      <c r="K1694" s="183">
        <v>0</v>
      </c>
      <c r="L1694" s="184">
        <v>0</v>
      </c>
      <c r="M1694" s="185">
        <f>IF(J1694=0,0,(K1694)/J1694)</f>
        <v>0</v>
      </c>
      <c r="N1694" s="256">
        <f>IF(J1694=0,0,(K1694-L1694)/J1694)</f>
        <v>0</v>
      </c>
      <c r="O1694" s="183">
        <v>0</v>
      </c>
      <c r="P1694" s="167">
        <f t="shared" ref="P1694:R1694" si="1750">P1693</f>
        <v>30</v>
      </c>
      <c r="Q1694" s="167">
        <f t="shared" si="1750"/>
        <v>6</v>
      </c>
      <c r="R1694" s="167">
        <f t="shared" si="1750"/>
        <v>62640</v>
      </c>
      <c r="S1694" s="142" t="s">
        <v>791</v>
      </c>
    </row>
    <row r="1695" spans="1:20">
      <c r="A1695" s="280">
        <f t="shared" si="1742"/>
        <v>43129</v>
      </c>
      <c r="B1695" s="167">
        <f t="shared" si="1743"/>
        <v>7</v>
      </c>
      <c r="C1695" s="144" t="s">
        <v>1006</v>
      </c>
      <c r="D1695" s="142" t="s">
        <v>1006</v>
      </c>
      <c r="E1695" s="142"/>
      <c r="F1695" s="168">
        <v>108</v>
      </c>
      <c r="G1695" s="142" t="s">
        <v>670</v>
      </c>
      <c r="H1695" s="167">
        <f t="shared" si="1744"/>
        <v>60</v>
      </c>
      <c r="I1695" s="141">
        <v>3</v>
      </c>
      <c r="J1695" s="183">
        <v>16</v>
      </c>
      <c r="K1695" s="183">
        <f t="shared" si="1741"/>
        <v>2160</v>
      </c>
      <c r="L1695" s="184">
        <v>11</v>
      </c>
      <c r="M1695" s="185">
        <f t="shared" si="1748"/>
        <v>135</v>
      </c>
      <c r="N1695" s="256">
        <f>IF(J1695=0,0,(K1695-L1695)/J1695)</f>
        <v>134.3125</v>
      </c>
      <c r="O1695" s="183">
        <v>493</v>
      </c>
      <c r="P1695" s="167">
        <f t="shared" ref="P1695:R1695" si="1751">P1694</f>
        <v>30</v>
      </c>
      <c r="Q1695" s="167">
        <f t="shared" si="1751"/>
        <v>6</v>
      </c>
      <c r="R1695" s="167">
        <f t="shared" si="1751"/>
        <v>62640</v>
      </c>
      <c r="S1695" s="185">
        <f>S1691*P1689*16</f>
        <v>62640</v>
      </c>
    </row>
    <row r="1696" spans="1:20">
      <c r="A1696" s="280">
        <f t="shared" si="1742"/>
        <v>43129</v>
      </c>
      <c r="B1696" s="167">
        <f t="shared" si="1743"/>
        <v>8</v>
      </c>
      <c r="C1696" s="144" t="s">
        <v>588</v>
      </c>
      <c r="D1696" s="142" t="s">
        <v>926</v>
      </c>
      <c r="E1696" s="142" t="s">
        <v>545</v>
      </c>
      <c r="F1696" s="168">
        <v>106</v>
      </c>
      <c r="G1696" s="142" t="s">
        <v>670</v>
      </c>
      <c r="H1696" s="167">
        <f t="shared" si="1744"/>
        <v>60</v>
      </c>
      <c r="I1696" s="141">
        <v>30</v>
      </c>
      <c r="J1696" s="183">
        <v>16</v>
      </c>
      <c r="K1696" s="183">
        <f t="shared" si="1741"/>
        <v>2160</v>
      </c>
      <c r="L1696" s="184">
        <v>36</v>
      </c>
      <c r="M1696" s="185">
        <f>IF(J1696=0,0,(K1696)/J1696)</f>
        <v>135</v>
      </c>
      <c r="N1696" s="256">
        <f>IF(J1696=0,0,(K1696-L1696)/J1696)</f>
        <v>132.75</v>
      </c>
      <c r="O1696" s="183">
        <v>240</v>
      </c>
      <c r="P1696" s="167">
        <f t="shared" ref="P1696:R1696" si="1752">P1695</f>
        <v>30</v>
      </c>
      <c r="Q1696" s="167">
        <f t="shared" si="1752"/>
        <v>6</v>
      </c>
      <c r="R1696" s="167">
        <f t="shared" si="1752"/>
        <v>62640</v>
      </c>
      <c r="S1696" s="142" t="s">
        <v>771</v>
      </c>
    </row>
    <row r="1697" spans="1:19">
      <c r="A1697" s="280">
        <f t="shared" si="1742"/>
        <v>43129</v>
      </c>
      <c r="B1697" s="167">
        <f t="shared" si="1743"/>
        <v>9</v>
      </c>
      <c r="C1697" s="144" t="s">
        <v>613</v>
      </c>
      <c r="D1697" s="142" t="s">
        <v>589</v>
      </c>
      <c r="E1697" s="142" t="s">
        <v>817</v>
      </c>
      <c r="F1697" s="170">
        <v>103</v>
      </c>
      <c r="G1697" s="142" t="s">
        <v>670</v>
      </c>
      <c r="H1697" s="167">
        <f t="shared" si="1744"/>
        <v>60</v>
      </c>
      <c r="I1697" s="141">
        <v>32</v>
      </c>
      <c r="J1697" s="183">
        <v>16</v>
      </c>
      <c r="K1697" s="183">
        <f t="shared" si="1741"/>
        <v>2160</v>
      </c>
      <c r="L1697" s="184">
        <v>26</v>
      </c>
      <c r="M1697" s="185">
        <f t="shared" ref="M1697:M1699" si="1753">IF(J1697=0,0,(K1697)/J1697)</f>
        <v>135</v>
      </c>
      <c r="N1697" s="256">
        <f t="shared" ref="N1697:N1699" si="1754">IF(J1697=0,0,(K1697-L1697)/J1697)</f>
        <v>133.375</v>
      </c>
      <c r="O1697" s="183">
        <v>85</v>
      </c>
      <c r="P1697" s="167">
        <f t="shared" ref="P1697:R1697" si="1755">P1696</f>
        <v>30</v>
      </c>
      <c r="Q1697" s="167">
        <f t="shared" si="1755"/>
        <v>6</v>
      </c>
      <c r="R1697" s="167">
        <f t="shared" si="1755"/>
        <v>62640</v>
      </c>
      <c r="S1697" s="185">
        <f>AVERAGE(I1689:I1718)</f>
        <v>23.733333333333334</v>
      </c>
    </row>
    <row r="1698" spans="1:19">
      <c r="A1698" s="280">
        <f t="shared" si="1742"/>
        <v>43129</v>
      </c>
      <c r="B1698" s="167">
        <f t="shared" si="1743"/>
        <v>10</v>
      </c>
      <c r="C1698" s="144" t="s">
        <v>597</v>
      </c>
      <c r="D1698" s="142" t="s">
        <v>618</v>
      </c>
      <c r="E1698" s="142" t="s">
        <v>545</v>
      </c>
      <c r="F1698" s="259">
        <v>101</v>
      </c>
      <c r="G1698" s="142" t="s">
        <v>670</v>
      </c>
      <c r="H1698" s="167">
        <f t="shared" si="1744"/>
        <v>60</v>
      </c>
      <c r="I1698" s="141">
        <v>59</v>
      </c>
      <c r="J1698" s="183">
        <v>16</v>
      </c>
      <c r="K1698" s="183">
        <f t="shared" si="1741"/>
        <v>2160</v>
      </c>
      <c r="L1698" s="184">
        <v>5</v>
      </c>
      <c r="M1698" s="185">
        <f t="shared" si="1753"/>
        <v>135</v>
      </c>
      <c r="N1698" s="256">
        <f t="shared" si="1754"/>
        <v>134.6875</v>
      </c>
      <c r="O1698" s="183">
        <v>48</v>
      </c>
      <c r="P1698" s="167">
        <f t="shared" ref="P1698:R1698" si="1756">P1697</f>
        <v>30</v>
      </c>
      <c r="Q1698" s="167">
        <f t="shared" si="1756"/>
        <v>6</v>
      </c>
      <c r="R1698" s="167">
        <f t="shared" si="1756"/>
        <v>62640</v>
      </c>
      <c r="S1698" s="142"/>
    </row>
    <row r="1699" spans="1:19">
      <c r="A1699" s="280">
        <f t="shared" si="1742"/>
        <v>43129</v>
      </c>
      <c r="B1699" s="167">
        <f t="shared" si="1743"/>
        <v>11</v>
      </c>
      <c r="C1699" s="144" t="s">
        <v>36</v>
      </c>
      <c r="D1699" s="142" t="s">
        <v>816</v>
      </c>
      <c r="E1699" s="142" t="s">
        <v>817</v>
      </c>
      <c r="F1699" s="170">
        <v>102</v>
      </c>
      <c r="G1699" s="142" t="s">
        <v>670</v>
      </c>
      <c r="H1699" s="167">
        <f t="shared" si="1744"/>
        <v>60</v>
      </c>
      <c r="I1699" s="141">
        <v>59</v>
      </c>
      <c r="J1699" s="183">
        <v>16</v>
      </c>
      <c r="K1699" s="183">
        <f t="shared" si="1741"/>
        <v>2160</v>
      </c>
      <c r="L1699" s="184">
        <v>86</v>
      </c>
      <c r="M1699" s="185">
        <f t="shared" si="1753"/>
        <v>135</v>
      </c>
      <c r="N1699" s="256">
        <f t="shared" si="1754"/>
        <v>129.625</v>
      </c>
      <c r="O1699" s="183">
        <v>189</v>
      </c>
      <c r="P1699" s="167">
        <f t="shared" ref="P1699:R1699" si="1757">P1698</f>
        <v>30</v>
      </c>
      <c r="Q1699" s="167">
        <f t="shared" si="1757"/>
        <v>6</v>
      </c>
      <c r="R1699" s="167">
        <f t="shared" si="1757"/>
        <v>62640</v>
      </c>
      <c r="S1699" s="142"/>
    </row>
    <row r="1700" spans="1:19">
      <c r="A1700" s="280">
        <f t="shared" si="1742"/>
        <v>43129</v>
      </c>
      <c r="B1700" s="167">
        <f t="shared" si="1743"/>
        <v>12</v>
      </c>
      <c r="C1700" s="144" t="s">
        <v>924</v>
      </c>
      <c r="D1700" s="142" t="s">
        <v>924</v>
      </c>
      <c r="E1700" s="142" t="s">
        <v>545</v>
      </c>
      <c r="F1700" s="168">
        <v>98</v>
      </c>
      <c r="G1700" s="142" t="s">
        <v>670</v>
      </c>
      <c r="H1700" s="167">
        <f t="shared" si="1744"/>
        <v>60</v>
      </c>
      <c r="I1700" s="141">
        <v>23</v>
      </c>
      <c r="J1700" s="183">
        <v>16</v>
      </c>
      <c r="K1700" s="183">
        <f t="shared" si="1741"/>
        <v>2160</v>
      </c>
      <c r="L1700" s="184">
        <v>0</v>
      </c>
      <c r="M1700" s="185">
        <f>IF(J1700=0,0,(K1700)/J1700)</f>
        <v>135</v>
      </c>
      <c r="N1700" s="256">
        <f>IF(J1700=0,0,(K1700-L1700)/J1700)</f>
        <v>135</v>
      </c>
      <c r="O1700" s="183">
        <v>450</v>
      </c>
      <c r="P1700" s="167">
        <f t="shared" ref="P1700:R1700" si="1758">P1699</f>
        <v>30</v>
      </c>
      <c r="Q1700" s="167">
        <f t="shared" si="1758"/>
        <v>6</v>
      </c>
      <c r="R1700" s="167">
        <f t="shared" si="1758"/>
        <v>62640</v>
      </c>
      <c r="S1700" s="142"/>
    </row>
    <row r="1701" spans="1:19">
      <c r="A1701" s="280">
        <f t="shared" si="1742"/>
        <v>43129</v>
      </c>
      <c r="B1701" s="167">
        <f t="shared" si="1743"/>
        <v>13</v>
      </c>
      <c r="C1701" s="144" t="s">
        <v>1007</v>
      </c>
      <c r="D1701" s="142" t="s">
        <v>1007</v>
      </c>
      <c r="E1701" s="142"/>
      <c r="F1701" s="170">
        <v>97</v>
      </c>
      <c r="G1701" s="401" t="s">
        <v>343</v>
      </c>
      <c r="H1701" s="167">
        <f t="shared" si="1744"/>
        <v>60</v>
      </c>
      <c r="I1701" s="141">
        <v>3</v>
      </c>
      <c r="J1701" s="183">
        <v>16</v>
      </c>
      <c r="K1701" s="183">
        <f t="shared" si="1741"/>
        <v>2160</v>
      </c>
      <c r="L1701" s="184">
        <v>38</v>
      </c>
      <c r="M1701" s="185">
        <f t="shared" ref="M1701:M1703" si="1759">IF(J1701=0,0,(K1701)/J1701)</f>
        <v>135</v>
      </c>
      <c r="N1701" s="256">
        <f>IF(J1701=0,0,(K1701-L1701)/J1701)</f>
        <v>132.625</v>
      </c>
      <c r="O1701" s="183">
        <v>154</v>
      </c>
      <c r="P1701" s="167">
        <f t="shared" ref="P1701:R1701" si="1760">P1700</f>
        <v>30</v>
      </c>
      <c r="Q1701" s="167">
        <f t="shared" si="1760"/>
        <v>6</v>
      </c>
      <c r="R1701" s="167">
        <f t="shared" si="1760"/>
        <v>62640</v>
      </c>
      <c r="S1701" s="142"/>
    </row>
    <row r="1702" spans="1:19">
      <c r="A1702" s="280">
        <f t="shared" si="1742"/>
        <v>43129</v>
      </c>
      <c r="B1702" s="167">
        <f t="shared" si="1743"/>
        <v>14</v>
      </c>
      <c r="C1702" s="142" t="s">
        <v>921</v>
      </c>
      <c r="D1702" s="142" t="s">
        <v>925</v>
      </c>
      <c r="E1702" s="142" t="s">
        <v>545</v>
      </c>
      <c r="F1702" s="168">
        <v>98</v>
      </c>
      <c r="G1702" s="142" t="s">
        <v>670</v>
      </c>
      <c r="H1702" s="167">
        <f t="shared" si="1744"/>
        <v>60</v>
      </c>
      <c r="I1702" s="141">
        <v>35</v>
      </c>
      <c r="J1702" s="183">
        <v>16</v>
      </c>
      <c r="K1702" s="183">
        <f t="shared" si="1741"/>
        <v>2160</v>
      </c>
      <c r="L1702" s="184">
        <v>143</v>
      </c>
      <c r="M1702" s="185">
        <f t="shared" si="1759"/>
        <v>135</v>
      </c>
      <c r="N1702" s="256">
        <f t="shared" ref="N1702:N1703" si="1761">IF(J1702=0,0,(K1702-L1702)/J1702)</f>
        <v>126.0625</v>
      </c>
      <c r="O1702" s="183">
        <v>57</v>
      </c>
      <c r="P1702" s="167">
        <f t="shared" ref="P1702:R1702" si="1762">P1701</f>
        <v>30</v>
      </c>
      <c r="Q1702" s="167">
        <f t="shared" si="1762"/>
        <v>6</v>
      </c>
      <c r="R1702" s="167">
        <f t="shared" si="1762"/>
        <v>62640</v>
      </c>
      <c r="S1702" s="142"/>
    </row>
    <row r="1703" spans="1:19">
      <c r="A1703" s="280">
        <f t="shared" si="1742"/>
        <v>43129</v>
      </c>
      <c r="B1703" s="167">
        <f t="shared" si="1743"/>
        <v>15</v>
      </c>
      <c r="C1703" s="142" t="s">
        <v>986</v>
      </c>
      <c r="D1703" s="142"/>
      <c r="E1703" s="142"/>
      <c r="F1703" s="170">
        <v>95</v>
      </c>
      <c r="G1703" s="142" t="s">
        <v>343</v>
      </c>
      <c r="H1703" s="167">
        <f t="shared" si="1744"/>
        <v>60</v>
      </c>
      <c r="I1703" s="265">
        <v>9</v>
      </c>
      <c r="J1703" s="183">
        <v>16</v>
      </c>
      <c r="K1703" s="183">
        <f t="shared" si="1741"/>
        <v>2160</v>
      </c>
      <c r="L1703" s="184">
        <v>46</v>
      </c>
      <c r="M1703" s="268">
        <f t="shared" si="1759"/>
        <v>135</v>
      </c>
      <c r="N1703" s="269">
        <f t="shared" si="1761"/>
        <v>132.125</v>
      </c>
      <c r="O1703" s="183">
        <v>163</v>
      </c>
      <c r="P1703" s="167">
        <f t="shared" ref="P1703:R1703" si="1763">P1702</f>
        <v>30</v>
      </c>
      <c r="Q1703" s="167">
        <f t="shared" si="1763"/>
        <v>6</v>
      </c>
      <c r="R1703" s="167">
        <f t="shared" si="1763"/>
        <v>62640</v>
      </c>
      <c r="S1703" s="142"/>
    </row>
    <row r="1704" spans="1:19">
      <c r="A1704" s="280">
        <f t="shared" si="1742"/>
        <v>43129</v>
      </c>
      <c r="B1704" s="167">
        <f t="shared" si="1743"/>
        <v>16</v>
      </c>
      <c r="C1704" s="142" t="s">
        <v>984</v>
      </c>
      <c r="D1704" s="142"/>
      <c r="E1704" s="142"/>
      <c r="F1704" s="362">
        <v>95</v>
      </c>
      <c r="G1704" s="142" t="s">
        <v>670</v>
      </c>
      <c r="H1704" s="167">
        <f t="shared" si="1744"/>
        <v>60</v>
      </c>
      <c r="I1704" s="265">
        <v>9</v>
      </c>
      <c r="J1704" s="183">
        <v>16</v>
      </c>
      <c r="K1704" s="183">
        <f t="shared" si="1741"/>
        <v>2160</v>
      </c>
      <c r="L1704" s="184">
        <v>0</v>
      </c>
      <c r="M1704" s="268">
        <f>IF(J1704=0,0,(K1704)/J1704)</f>
        <v>135</v>
      </c>
      <c r="N1704" s="269">
        <f>IF(J1704=0,0,(K1704-L1704)/J1704)</f>
        <v>135</v>
      </c>
      <c r="O1704" s="183">
        <v>212</v>
      </c>
      <c r="P1704" s="167">
        <f t="shared" ref="P1704:R1704" si="1764">P1703</f>
        <v>30</v>
      </c>
      <c r="Q1704" s="167">
        <f t="shared" si="1764"/>
        <v>6</v>
      </c>
      <c r="R1704" s="167">
        <f t="shared" si="1764"/>
        <v>62640</v>
      </c>
      <c r="S1704" s="142"/>
    </row>
    <row r="1705" spans="1:19">
      <c r="A1705" s="280">
        <f t="shared" si="1742"/>
        <v>43129</v>
      </c>
      <c r="B1705" s="167">
        <f t="shared" si="1743"/>
        <v>17</v>
      </c>
      <c r="C1705" s="401" t="s">
        <v>381</v>
      </c>
      <c r="D1705" s="142" t="s">
        <v>928</v>
      </c>
      <c r="E1705" s="142" t="s">
        <v>545</v>
      </c>
      <c r="F1705" s="168">
        <v>95</v>
      </c>
      <c r="G1705" s="142" t="s">
        <v>670</v>
      </c>
      <c r="H1705" s="167">
        <f t="shared" si="1744"/>
        <v>60</v>
      </c>
      <c r="I1705" s="141">
        <v>54</v>
      </c>
      <c r="J1705" s="183">
        <v>16</v>
      </c>
      <c r="K1705" s="183">
        <f t="shared" si="1741"/>
        <v>2160</v>
      </c>
      <c r="L1705" s="184">
        <v>7</v>
      </c>
      <c r="M1705" s="185">
        <f t="shared" ref="M1705:M1716" si="1765">IF(J1705=0,0,(K1705)/J1705)</f>
        <v>135</v>
      </c>
      <c r="N1705" s="256">
        <f t="shared" ref="N1705:N1709" si="1766">IF(J1705=0,0,(K1705-L1705)/J1705)</f>
        <v>134.5625</v>
      </c>
      <c r="O1705" s="183">
        <v>126</v>
      </c>
      <c r="P1705" s="167">
        <f t="shared" ref="P1705:R1705" si="1767">P1704</f>
        <v>30</v>
      </c>
      <c r="Q1705" s="167">
        <f t="shared" si="1767"/>
        <v>6</v>
      </c>
      <c r="R1705" s="167">
        <f t="shared" si="1767"/>
        <v>62640</v>
      </c>
      <c r="S1705" s="142"/>
    </row>
    <row r="1706" spans="1:19">
      <c r="A1706" s="280">
        <f t="shared" si="1742"/>
        <v>43129</v>
      </c>
      <c r="B1706" s="167">
        <f t="shared" si="1743"/>
        <v>18</v>
      </c>
      <c r="C1706" s="401" t="s">
        <v>1001</v>
      </c>
      <c r="D1706" s="142" t="s">
        <v>1001</v>
      </c>
      <c r="E1706" s="142"/>
      <c r="F1706" s="168">
        <v>94</v>
      </c>
      <c r="G1706" s="142" t="s">
        <v>670</v>
      </c>
      <c r="H1706" s="167">
        <f t="shared" si="1744"/>
        <v>60</v>
      </c>
      <c r="I1706" s="141">
        <v>4</v>
      </c>
      <c r="J1706" s="183">
        <v>16</v>
      </c>
      <c r="K1706" s="183">
        <f t="shared" si="1741"/>
        <v>2160</v>
      </c>
      <c r="L1706" s="184">
        <v>33</v>
      </c>
      <c r="M1706" s="185">
        <f t="shared" si="1765"/>
        <v>135</v>
      </c>
      <c r="N1706" s="256">
        <f t="shared" si="1766"/>
        <v>132.9375</v>
      </c>
      <c r="O1706" s="183">
        <v>362</v>
      </c>
      <c r="P1706" s="167">
        <f t="shared" ref="P1706:R1706" si="1768">P1705</f>
        <v>30</v>
      </c>
      <c r="Q1706" s="167">
        <f t="shared" si="1768"/>
        <v>6</v>
      </c>
      <c r="R1706" s="167">
        <f t="shared" si="1768"/>
        <v>62640</v>
      </c>
      <c r="S1706" s="142"/>
    </row>
    <row r="1707" spans="1:19">
      <c r="A1707" s="280">
        <f t="shared" si="1742"/>
        <v>43129</v>
      </c>
      <c r="B1707" s="167">
        <f t="shared" si="1743"/>
        <v>19</v>
      </c>
      <c r="C1707" s="404" t="s">
        <v>579</v>
      </c>
      <c r="D1707" s="146" t="s">
        <v>397</v>
      </c>
      <c r="E1707" s="146" t="s">
        <v>810</v>
      </c>
      <c r="F1707" s="262">
        <v>94</v>
      </c>
      <c r="G1707" s="142" t="s">
        <v>670</v>
      </c>
      <c r="H1707" s="167">
        <f t="shared" si="1744"/>
        <v>60</v>
      </c>
      <c r="I1707" s="265">
        <v>42</v>
      </c>
      <c r="J1707" s="183">
        <v>16</v>
      </c>
      <c r="K1707" s="183">
        <f t="shared" si="1741"/>
        <v>2160</v>
      </c>
      <c r="L1707" s="184">
        <v>22</v>
      </c>
      <c r="M1707" s="268">
        <f t="shared" si="1765"/>
        <v>135</v>
      </c>
      <c r="N1707" s="269">
        <f t="shared" si="1766"/>
        <v>133.625</v>
      </c>
      <c r="O1707" s="183">
        <v>325</v>
      </c>
      <c r="P1707" s="167">
        <f t="shared" ref="P1707:R1707" si="1769">P1706</f>
        <v>30</v>
      </c>
      <c r="Q1707" s="167">
        <f t="shared" si="1769"/>
        <v>6</v>
      </c>
      <c r="R1707" s="167">
        <f t="shared" si="1769"/>
        <v>62640</v>
      </c>
      <c r="S1707" s="142"/>
    </row>
    <row r="1708" spans="1:19">
      <c r="A1708" s="280">
        <f t="shared" si="1742"/>
        <v>43129</v>
      </c>
      <c r="B1708" s="167">
        <f t="shared" si="1743"/>
        <v>20</v>
      </c>
      <c r="C1708" s="142" t="s">
        <v>577</v>
      </c>
      <c r="D1708" s="142" t="s">
        <v>577</v>
      </c>
      <c r="E1708" s="142" t="s">
        <v>545</v>
      </c>
      <c r="F1708" s="262">
        <v>92</v>
      </c>
      <c r="G1708" s="142" t="s">
        <v>670</v>
      </c>
      <c r="H1708" s="167">
        <f t="shared" si="1744"/>
        <v>60</v>
      </c>
      <c r="I1708" s="265">
        <v>32</v>
      </c>
      <c r="J1708" s="183">
        <v>16</v>
      </c>
      <c r="K1708" s="183">
        <f t="shared" si="1741"/>
        <v>2160</v>
      </c>
      <c r="L1708" s="184">
        <v>3</v>
      </c>
      <c r="M1708" s="268">
        <f t="shared" si="1765"/>
        <v>135</v>
      </c>
      <c r="N1708" s="269">
        <f t="shared" si="1766"/>
        <v>134.8125</v>
      </c>
      <c r="O1708" s="183">
        <v>291</v>
      </c>
      <c r="P1708" s="167">
        <f t="shared" ref="P1708:R1708" si="1770">P1707</f>
        <v>30</v>
      </c>
      <c r="Q1708" s="167">
        <f t="shared" si="1770"/>
        <v>6</v>
      </c>
      <c r="R1708" s="167">
        <f t="shared" si="1770"/>
        <v>62640</v>
      </c>
      <c r="S1708" s="142"/>
    </row>
    <row r="1709" spans="1:19">
      <c r="A1709" s="280">
        <f t="shared" si="1742"/>
        <v>43129</v>
      </c>
      <c r="B1709" s="167">
        <f t="shared" si="1743"/>
        <v>21</v>
      </c>
      <c r="C1709" s="142" t="s">
        <v>956</v>
      </c>
      <c r="D1709" s="142"/>
      <c r="E1709" s="142"/>
      <c r="F1709" s="362">
        <v>87</v>
      </c>
      <c r="G1709" s="142" t="s">
        <v>670</v>
      </c>
      <c r="H1709" s="167">
        <f t="shared" si="1744"/>
        <v>60</v>
      </c>
      <c r="I1709" s="265">
        <v>10</v>
      </c>
      <c r="J1709" s="183">
        <v>16</v>
      </c>
      <c r="K1709" s="183">
        <f t="shared" si="1741"/>
        <v>2160</v>
      </c>
      <c r="L1709" s="184">
        <v>14</v>
      </c>
      <c r="M1709" s="268">
        <f t="shared" si="1765"/>
        <v>135</v>
      </c>
      <c r="N1709" s="269">
        <f t="shared" si="1766"/>
        <v>134.125</v>
      </c>
      <c r="O1709" s="183">
        <v>142</v>
      </c>
      <c r="P1709" s="167">
        <f t="shared" ref="P1709:R1709" si="1771">P1708</f>
        <v>30</v>
      </c>
      <c r="Q1709" s="167">
        <f t="shared" si="1771"/>
        <v>6</v>
      </c>
      <c r="R1709" s="167">
        <f t="shared" si="1771"/>
        <v>62640</v>
      </c>
      <c r="S1709" s="142"/>
    </row>
    <row r="1710" spans="1:19">
      <c r="A1710" s="280">
        <f t="shared" si="1742"/>
        <v>43129</v>
      </c>
      <c r="B1710" s="167">
        <f t="shared" si="1743"/>
        <v>22</v>
      </c>
      <c r="C1710" s="142" t="s">
        <v>1012</v>
      </c>
      <c r="D1710" s="142" t="s">
        <v>1012</v>
      </c>
      <c r="E1710" s="142"/>
      <c r="F1710" s="447">
        <v>86</v>
      </c>
      <c r="G1710" s="142" t="s">
        <v>670</v>
      </c>
      <c r="H1710" s="167">
        <f t="shared" si="1744"/>
        <v>60</v>
      </c>
      <c r="I1710" s="141">
        <v>2</v>
      </c>
      <c r="J1710" s="183">
        <v>16</v>
      </c>
      <c r="K1710" s="183">
        <f t="shared" si="1741"/>
        <v>2160</v>
      </c>
      <c r="L1710" s="184">
        <v>53</v>
      </c>
      <c r="M1710" s="185">
        <f t="shared" si="1765"/>
        <v>135</v>
      </c>
      <c r="N1710" s="256">
        <f>IF(J1710=0,0,(K1710-L1710)/J1710)</f>
        <v>131.6875</v>
      </c>
      <c r="O1710" s="183">
        <v>339</v>
      </c>
      <c r="P1710" s="167">
        <f t="shared" ref="P1710:R1710" si="1772">P1709</f>
        <v>30</v>
      </c>
      <c r="Q1710" s="167">
        <f t="shared" si="1772"/>
        <v>6</v>
      </c>
      <c r="R1710" s="167">
        <f t="shared" si="1772"/>
        <v>62640</v>
      </c>
      <c r="S1710" s="142"/>
    </row>
    <row r="1711" spans="1:19">
      <c r="A1711" s="280">
        <f t="shared" si="1742"/>
        <v>43129</v>
      </c>
      <c r="B1711" s="167">
        <f t="shared" si="1743"/>
        <v>23</v>
      </c>
      <c r="C1711" s="142" t="s">
        <v>963</v>
      </c>
      <c r="D1711" s="142"/>
      <c r="E1711" s="142"/>
      <c r="F1711" s="362">
        <v>80</v>
      </c>
      <c r="G1711" s="142" t="s">
        <v>670</v>
      </c>
      <c r="H1711" s="167">
        <f t="shared" si="1744"/>
        <v>60</v>
      </c>
      <c r="I1711" s="265">
        <v>15</v>
      </c>
      <c r="J1711" s="183">
        <v>16</v>
      </c>
      <c r="K1711" s="183">
        <f t="shared" si="1741"/>
        <v>2160</v>
      </c>
      <c r="L1711" s="184">
        <v>6</v>
      </c>
      <c r="M1711" s="268">
        <f t="shared" si="1765"/>
        <v>135</v>
      </c>
      <c r="N1711" s="269">
        <f t="shared" ref="N1711" si="1773">IF(J1711=0,0,(K1711-L1711)/J1711)</f>
        <v>134.625</v>
      </c>
      <c r="O1711" s="183">
        <v>129</v>
      </c>
      <c r="P1711" s="167">
        <f t="shared" ref="P1711:R1711" si="1774">P1710</f>
        <v>30</v>
      </c>
      <c r="Q1711" s="167">
        <f t="shared" si="1774"/>
        <v>6</v>
      </c>
      <c r="R1711" s="167">
        <f t="shared" si="1774"/>
        <v>62640</v>
      </c>
      <c r="S1711" s="142"/>
    </row>
    <row r="1712" spans="1:19">
      <c r="A1712" s="280">
        <f t="shared" si="1742"/>
        <v>43129</v>
      </c>
      <c r="B1712" s="167">
        <f t="shared" si="1743"/>
        <v>24</v>
      </c>
      <c r="C1712" s="142" t="s">
        <v>1011</v>
      </c>
      <c r="D1712" s="142" t="s">
        <v>1011</v>
      </c>
      <c r="E1712" s="142"/>
      <c r="F1712" s="447">
        <v>78</v>
      </c>
      <c r="G1712" s="142" t="s">
        <v>343</v>
      </c>
      <c r="H1712" s="167">
        <f t="shared" si="1744"/>
        <v>60</v>
      </c>
      <c r="I1712" s="141">
        <v>2</v>
      </c>
      <c r="J1712" s="183">
        <v>16</v>
      </c>
      <c r="K1712" s="183">
        <f t="shared" si="1741"/>
        <v>2160</v>
      </c>
      <c r="L1712" s="184">
        <v>149</v>
      </c>
      <c r="M1712" s="185">
        <f t="shared" si="1765"/>
        <v>135</v>
      </c>
      <c r="N1712" s="256">
        <f>IF(J1712=0,0,(K1712-L1712)/J1712)</f>
        <v>125.6875</v>
      </c>
      <c r="O1712" s="183">
        <v>188</v>
      </c>
      <c r="P1712" s="167">
        <f t="shared" ref="P1712:R1712" si="1775">P1711</f>
        <v>30</v>
      </c>
      <c r="Q1712" s="167">
        <f t="shared" si="1775"/>
        <v>6</v>
      </c>
      <c r="R1712" s="167">
        <f t="shared" si="1775"/>
        <v>62640</v>
      </c>
      <c r="S1712" s="142"/>
    </row>
    <row r="1713" spans="1:19">
      <c r="A1713" s="280">
        <f t="shared" si="1742"/>
        <v>43129</v>
      </c>
      <c r="B1713" s="167">
        <f t="shared" si="1743"/>
        <v>25</v>
      </c>
      <c r="C1713" s="142" t="s">
        <v>1002</v>
      </c>
      <c r="D1713" s="142" t="s">
        <v>1002</v>
      </c>
      <c r="E1713" s="142"/>
      <c r="F1713" s="168">
        <v>76</v>
      </c>
      <c r="G1713" s="142" t="s">
        <v>343</v>
      </c>
      <c r="H1713" s="167">
        <f t="shared" si="1744"/>
        <v>60</v>
      </c>
      <c r="I1713" s="141">
        <v>4</v>
      </c>
      <c r="J1713" s="183">
        <v>16</v>
      </c>
      <c r="K1713" s="183">
        <f t="shared" si="1741"/>
        <v>2160</v>
      </c>
      <c r="L1713" s="184">
        <v>29</v>
      </c>
      <c r="M1713" s="185">
        <f t="shared" si="1765"/>
        <v>135</v>
      </c>
      <c r="N1713" s="256">
        <f t="shared" ref="N1713:N1718" si="1776">IF(J1713=0,0,(K1713-L1713)/J1713)</f>
        <v>133.1875</v>
      </c>
      <c r="O1713" s="183">
        <v>55</v>
      </c>
      <c r="P1713" s="167">
        <f t="shared" ref="P1713:R1713" si="1777">P1712</f>
        <v>30</v>
      </c>
      <c r="Q1713" s="167">
        <f t="shared" si="1777"/>
        <v>6</v>
      </c>
      <c r="R1713" s="167">
        <f t="shared" si="1777"/>
        <v>62640</v>
      </c>
      <c r="S1713" s="142"/>
    </row>
    <row r="1714" spans="1:19">
      <c r="A1714" s="280">
        <f t="shared" si="1742"/>
        <v>43129</v>
      </c>
      <c r="B1714" s="167">
        <f t="shared" si="1743"/>
        <v>26</v>
      </c>
      <c r="C1714" s="401" t="s">
        <v>576</v>
      </c>
      <c r="D1714" s="142" t="s">
        <v>826</v>
      </c>
      <c r="E1714" s="142" t="s">
        <v>810</v>
      </c>
      <c r="F1714" s="262">
        <v>76</v>
      </c>
      <c r="G1714" s="299" t="s">
        <v>536</v>
      </c>
      <c r="H1714" s="167">
        <f t="shared" si="1744"/>
        <v>60</v>
      </c>
      <c r="I1714" s="265">
        <v>57</v>
      </c>
      <c r="J1714" s="183">
        <v>16</v>
      </c>
      <c r="K1714" s="183">
        <f t="shared" si="1741"/>
        <v>2160</v>
      </c>
      <c r="L1714" s="184">
        <v>77</v>
      </c>
      <c r="M1714" s="268">
        <f t="shared" si="1765"/>
        <v>135</v>
      </c>
      <c r="N1714" s="269">
        <f t="shared" si="1776"/>
        <v>130.1875</v>
      </c>
      <c r="O1714" s="266">
        <v>209</v>
      </c>
      <c r="P1714" s="167">
        <f t="shared" ref="P1714:R1714" si="1778">P1713</f>
        <v>30</v>
      </c>
      <c r="Q1714" s="167">
        <f t="shared" si="1778"/>
        <v>6</v>
      </c>
      <c r="R1714" s="167">
        <f t="shared" si="1778"/>
        <v>62640</v>
      </c>
      <c r="S1714" s="142"/>
    </row>
    <row r="1715" spans="1:19">
      <c r="A1715" s="280">
        <f t="shared" si="1742"/>
        <v>43129</v>
      </c>
      <c r="B1715" s="167">
        <f t="shared" si="1743"/>
        <v>27</v>
      </c>
      <c r="C1715" s="142" t="s">
        <v>614</v>
      </c>
      <c r="D1715" s="142" t="s">
        <v>929</v>
      </c>
      <c r="E1715" s="142" t="s">
        <v>545</v>
      </c>
      <c r="F1715" s="168">
        <v>76</v>
      </c>
      <c r="G1715" s="142" t="s">
        <v>670</v>
      </c>
      <c r="H1715" s="167">
        <f t="shared" si="1744"/>
        <v>60</v>
      </c>
      <c r="I1715" s="141">
        <v>55</v>
      </c>
      <c r="J1715" s="183">
        <v>16</v>
      </c>
      <c r="K1715" s="183">
        <f t="shared" si="1741"/>
        <v>2160</v>
      </c>
      <c r="L1715" s="184">
        <v>41</v>
      </c>
      <c r="M1715" s="185">
        <f t="shared" si="1765"/>
        <v>135</v>
      </c>
      <c r="N1715" s="256">
        <f t="shared" si="1776"/>
        <v>132.4375</v>
      </c>
      <c r="O1715" s="183">
        <v>121</v>
      </c>
      <c r="P1715" s="167">
        <f t="shared" ref="P1715:R1715" si="1779">P1714</f>
        <v>30</v>
      </c>
      <c r="Q1715" s="167">
        <f t="shared" si="1779"/>
        <v>6</v>
      </c>
      <c r="R1715" s="167">
        <f t="shared" si="1779"/>
        <v>62640</v>
      </c>
      <c r="S1715" s="142"/>
    </row>
    <row r="1716" spans="1:19">
      <c r="A1716" s="280">
        <f t="shared" si="1742"/>
        <v>43129</v>
      </c>
      <c r="B1716" s="167">
        <f t="shared" si="1743"/>
        <v>28</v>
      </c>
      <c r="C1716" s="401" t="s">
        <v>1003</v>
      </c>
      <c r="D1716" s="142" t="s">
        <v>1003</v>
      </c>
      <c r="E1716" s="142"/>
      <c r="F1716" s="168">
        <v>72</v>
      </c>
      <c r="G1716" s="142" t="s">
        <v>343</v>
      </c>
      <c r="H1716" s="167">
        <f t="shared" si="1744"/>
        <v>60</v>
      </c>
      <c r="I1716" s="141">
        <v>4</v>
      </c>
      <c r="J1716" s="183">
        <v>16</v>
      </c>
      <c r="K1716" s="183">
        <f t="shared" si="1741"/>
        <v>2160</v>
      </c>
      <c r="L1716" s="184">
        <v>28</v>
      </c>
      <c r="M1716" s="185">
        <f t="shared" si="1765"/>
        <v>135</v>
      </c>
      <c r="N1716" s="256">
        <f t="shared" si="1776"/>
        <v>133.25</v>
      </c>
      <c r="O1716" s="183">
        <v>59</v>
      </c>
      <c r="P1716" s="167">
        <f t="shared" ref="P1716:R1716" si="1780">P1715</f>
        <v>30</v>
      </c>
      <c r="Q1716" s="167">
        <f t="shared" si="1780"/>
        <v>6</v>
      </c>
      <c r="R1716" s="167">
        <f t="shared" si="1780"/>
        <v>62640</v>
      </c>
      <c r="S1716" s="142"/>
    </row>
    <row r="1717" spans="1:19">
      <c r="A1717" s="280">
        <f t="shared" si="1742"/>
        <v>43129</v>
      </c>
      <c r="B1717" s="167">
        <f t="shared" si="1743"/>
        <v>29</v>
      </c>
      <c r="C1717" s="401" t="s">
        <v>881</v>
      </c>
      <c r="D1717" s="142" t="s">
        <v>881</v>
      </c>
      <c r="E1717" s="142" t="s">
        <v>545</v>
      </c>
      <c r="F1717" s="262">
        <v>66</v>
      </c>
      <c r="G1717" s="142" t="s">
        <v>343</v>
      </c>
      <c r="H1717" s="167">
        <f t="shared" si="1744"/>
        <v>60</v>
      </c>
      <c r="I1717" s="141">
        <v>27</v>
      </c>
      <c r="J1717" s="183">
        <v>16</v>
      </c>
      <c r="K1717" s="183">
        <f t="shared" si="1741"/>
        <v>2160</v>
      </c>
      <c r="L1717" s="184">
        <v>56</v>
      </c>
      <c r="M1717" s="185">
        <f>IF(J1717=0,0,(K1717)/J1717)</f>
        <v>135</v>
      </c>
      <c r="N1717" s="256">
        <f t="shared" si="1776"/>
        <v>131.5</v>
      </c>
      <c r="O1717" s="183">
        <v>62</v>
      </c>
      <c r="P1717" s="167">
        <f t="shared" ref="P1717:R1717" si="1781">P1716</f>
        <v>30</v>
      </c>
      <c r="Q1717" s="167">
        <f t="shared" si="1781"/>
        <v>6</v>
      </c>
      <c r="R1717" s="167">
        <f t="shared" si="1781"/>
        <v>62640</v>
      </c>
      <c r="S1717" s="142"/>
    </row>
    <row r="1718" spans="1:19">
      <c r="A1718" s="280">
        <f t="shared" si="1742"/>
        <v>43129</v>
      </c>
      <c r="B1718" s="167">
        <f t="shared" si="1743"/>
        <v>30</v>
      </c>
      <c r="C1718" s="142" t="s">
        <v>932</v>
      </c>
      <c r="D1718" s="142" t="s">
        <v>930</v>
      </c>
      <c r="E1718" s="142" t="s">
        <v>545</v>
      </c>
      <c r="F1718" s="362">
        <v>65</v>
      </c>
      <c r="G1718" s="299" t="s">
        <v>343</v>
      </c>
      <c r="H1718" s="167">
        <f t="shared" si="1744"/>
        <v>60</v>
      </c>
      <c r="I1718" s="265">
        <v>26</v>
      </c>
      <c r="J1718" s="183">
        <v>16</v>
      </c>
      <c r="K1718" s="183">
        <f t="shared" si="1741"/>
        <v>2160</v>
      </c>
      <c r="L1718" s="267">
        <v>3</v>
      </c>
      <c r="M1718" s="268">
        <f t="shared" ref="M1718:M1720" si="1782">IF(J1718=0,0,(K1718)/J1718)</f>
        <v>135</v>
      </c>
      <c r="N1718" s="269">
        <f t="shared" si="1776"/>
        <v>134.8125</v>
      </c>
      <c r="O1718" s="266">
        <v>51</v>
      </c>
      <c r="P1718" s="167">
        <f t="shared" ref="P1718:R1718" si="1783">P1717</f>
        <v>30</v>
      </c>
      <c r="Q1718" s="167">
        <f t="shared" si="1783"/>
        <v>6</v>
      </c>
      <c r="R1718" s="167">
        <f t="shared" si="1783"/>
        <v>62640</v>
      </c>
      <c r="S1718" s="142"/>
    </row>
    <row r="1719" spans="1:19">
      <c r="A1719" s="284">
        <f>A1718+7</f>
        <v>43136</v>
      </c>
      <c r="B1719" s="285">
        <v>1</v>
      </c>
      <c r="C1719" s="28" t="s">
        <v>969</v>
      </c>
      <c r="D1719" s="66" t="s">
        <v>965</v>
      </c>
      <c r="E1719" s="66"/>
      <c r="F1719" s="277">
        <v>172</v>
      </c>
      <c r="G1719" s="66" t="s">
        <v>670</v>
      </c>
      <c r="H1719" s="285">
        <f>H1718+1</f>
        <v>61</v>
      </c>
      <c r="I1719" s="65">
        <v>13</v>
      </c>
      <c r="J1719" s="192">
        <v>16</v>
      </c>
      <c r="K1719" s="192">
        <f>J1719*135</f>
        <v>2160</v>
      </c>
      <c r="L1719" s="193"/>
      <c r="M1719" s="194">
        <f t="shared" si="1782"/>
        <v>135</v>
      </c>
      <c r="N1719" s="242">
        <f>IF(J1719=0,0,(K1719-L1719)/J1719)</f>
        <v>135</v>
      </c>
      <c r="O1719" s="192"/>
      <c r="P1719" s="285">
        <f>COUNTA(C1719:C1748)</f>
        <v>30</v>
      </c>
      <c r="Q1719" s="285">
        <v>1</v>
      </c>
      <c r="R1719" s="285">
        <f>SUM(K1719:K1748)</f>
        <v>64800</v>
      </c>
      <c r="S1719" s="410">
        <f>SUM(L1719:L1748)</f>
        <v>0</v>
      </c>
    </row>
    <row r="1720" spans="1:19">
      <c r="A1720" s="284">
        <f>A1719</f>
        <v>43136</v>
      </c>
      <c r="B1720" s="285">
        <f>B1719+1</f>
        <v>2</v>
      </c>
      <c r="C1720" s="28" t="s">
        <v>1009</v>
      </c>
      <c r="D1720" s="66" t="s">
        <v>1009</v>
      </c>
      <c r="E1720" s="66"/>
      <c r="F1720" s="277">
        <v>136</v>
      </c>
      <c r="G1720" s="109" t="s">
        <v>670</v>
      </c>
      <c r="H1720" s="285">
        <f>H1719</f>
        <v>61</v>
      </c>
      <c r="I1720" s="65">
        <v>3</v>
      </c>
      <c r="J1720" s="192">
        <v>16</v>
      </c>
      <c r="K1720" s="192">
        <f t="shared" ref="K1720:K1723" si="1784">J1720*135</f>
        <v>2160</v>
      </c>
      <c r="L1720" s="193"/>
      <c r="M1720" s="194">
        <f t="shared" si="1782"/>
        <v>135</v>
      </c>
      <c r="N1720" s="242">
        <f>IF(J1720=0,0,(K1720-L1720)/J1720)</f>
        <v>135</v>
      </c>
      <c r="O1720" s="192"/>
      <c r="P1720" s="285">
        <f>P1719</f>
        <v>30</v>
      </c>
      <c r="Q1720" s="285">
        <f>Q1719</f>
        <v>1</v>
      </c>
      <c r="R1720" s="285">
        <f>R1719</f>
        <v>64800</v>
      </c>
      <c r="S1720" s="66" t="s">
        <v>744</v>
      </c>
    </row>
    <row r="1721" spans="1:19">
      <c r="A1721" s="284">
        <f t="shared" ref="A1721:A1748" si="1785">A1720</f>
        <v>43136</v>
      </c>
      <c r="B1721" s="285">
        <f t="shared" ref="B1721:B1748" si="1786">B1720+1</f>
        <v>3</v>
      </c>
      <c r="C1721" s="125" t="s">
        <v>402</v>
      </c>
      <c r="D1721" s="125" t="s">
        <v>551</v>
      </c>
      <c r="E1721" s="66" t="s">
        <v>545</v>
      </c>
      <c r="F1721" s="173">
        <v>125</v>
      </c>
      <c r="G1721" s="109" t="s">
        <v>670</v>
      </c>
      <c r="H1721" s="285">
        <f t="shared" ref="H1721:H1748" si="1787">H1720</f>
        <v>61</v>
      </c>
      <c r="I1721" s="65">
        <v>50</v>
      </c>
      <c r="J1721" s="192">
        <v>16</v>
      </c>
      <c r="K1721" s="192">
        <f t="shared" si="1784"/>
        <v>2160</v>
      </c>
      <c r="L1721" s="193"/>
      <c r="M1721" s="194">
        <f>IF(J1721=0,0,(K1721)/J1721)</f>
        <v>135</v>
      </c>
      <c r="N1721" s="242">
        <f t="shared" ref="N1721" si="1788">IF(J1721=0,0,(K1721-L1721)/J1721)</f>
        <v>135</v>
      </c>
      <c r="O1721" s="192"/>
      <c r="P1721" s="285">
        <f t="shared" ref="P1721:R1721" si="1789">P1720</f>
        <v>30</v>
      </c>
      <c r="Q1721" s="285">
        <f t="shared" si="1789"/>
        <v>1</v>
      </c>
      <c r="R1721" s="285">
        <f t="shared" si="1789"/>
        <v>64800</v>
      </c>
      <c r="S1721" s="194">
        <f>AVERAGE(M1719:M1748)</f>
        <v>135</v>
      </c>
    </row>
    <row r="1722" spans="1:19">
      <c r="A1722" s="284">
        <f t="shared" si="1785"/>
        <v>43136</v>
      </c>
      <c r="B1722" s="285">
        <f t="shared" si="1786"/>
        <v>4</v>
      </c>
      <c r="C1722" s="125" t="s">
        <v>911</v>
      </c>
      <c r="D1722" s="97"/>
      <c r="E1722" s="97"/>
      <c r="F1722" s="173">
        <v>124</v>
      </c>
      <c r="G1722" s="109" t="s">
        <v>670</v>
      </c>
      <c r="H1722" s="285">
        <f t="shared" si="1787"/>
        <v>61</v>
      </c>
      <c r="I1722" s="65">
        <v>21</v>
      </c>
      <c r="J1722" s="192">
        <v>16</v>
      </c>
      <c r="K1722" s="192">
        <f t="shared" si="1784"/>
        <v>2160</v>
      </c>
      <c r="L1722" s="193"/>
      <c r="M1722" s="194">
        <f>IF(J1722=0,0,(K1722)/J1722)</f>
        <v>135</v>
      </c>
      <c r="N1722" s="242">
        <f>IF(J1722=0,0,(K1722-L1722)/J1722)</f>
        <v>135</v>
      </c>
      <c r="O1722" s="192"/>
      <c r="P1722" s="285">
        <f t="shared" ref="P1722:R1722" si="1790">P1721</f>
        <v>30</v>
      </c>
      <c r="Q1722" s="285">
        <f t="shared" si="1790"/>
        <v>1</v>
      </c>
      <c r="R1722" s="285">
        <f t="shared" si="1790"/>
        <v>64800</v>
      </c>
      <c r="S1722" s="66" t="s">
        <v>760</v>
      </c>
    </row>
    <row r="1723" spans="1:19">
      <c r="A1723" s="284">
        <f t="shared" si="1785"/>
        <v>43136</v>
      </c>
      <c r="B1723" s="285">
        <f t="shared" si="1786"/>
        <v>5</v>
      </c>
      <c r="C1723" s="125" t="s">
        <v>920</v>
      </c>
      <c r="D1723" s="66" t="s">
        <v>927</v>
      </c>
      <c r="E1723" s="66" t="s">
        <v>545</v>
      </c>
      <c r="F1723" s="101">
        <v>116</v>
      </c>
      <c r="G1723" s="66" t="s">
        <v>670</v>
      </c>
      <c r="H1723" s="285">
        <f t="shared" si="1787"/>
        <v>61</v>
      </c>
      <c r="I1723" s="65">
        <v>22</v>
      </c>
      <c r="J1723" s="192">
        <v>16</v>
      </c>
      <c r="K1723" s="192">
        <f t="shared" si="1784"/>
        <v>2160</v>
      </c>
      <c r="L1723" s="193"/>
      <c r="M1723" s="194">
        <f t="shared" ref="M1723" si="1791">IF(J1723=0,0,(K1723)/J1723)</f>
        <v>135</v>
      </c>
      <c r="N1723" s="242">
        <f>IF(J1723=0,0,(K1723-L1723)/J1723)</f>
        <v>135</v>
      </c>
      <c r="O1723" s="192"/>
      <c r="P1723" s="285">
        <f t="shared" ref="P1723:R1723" si="1792">P1722</f>
        <v>30</v>
      </c>
      <c r="Q1723" s="285">
        <f t="shared" si="1792"/>
        <v>1</v>
      </c>
      <c r="R1723" s="285">
        <f t="shared" si="1792"/>
        <v>64800</v>
      </c>
      <c r="S1723" s="194">
        <f>AVERAGE(F1719:F1748)</f>
        <v>98.5</v>
      </c>
    </row>
    <row r="1724" spans="1:19">
      <c r="A1724" s="284">
        <f t="shared" si="1785"/>
        <v>43136</v>
      </c>
      <c r="B1724" s="285">
        <f t="shared" si="1786"/>
        <v>6</v>
      </c>
      <c r="C1724" s="125" t="s">
        <v>1006</v>
      </c>
      <c r="D1724" s="66" t="s">
        <v>1006</v>
      </c>
      <c r="E1724" s="66"/>
      <c r="F1724" s="101">
        <v>110</v>
      </c>
      <c r="G1724" s="66" t="s">
        <v>670</v>
      </c>
      <c r="H1724" s="285">
        <f t="shared" si="1787"/>
        <v>61</v>
      </c>
      <c r="I1724" s="65">
        <v>4</v>
      </c>
      <c r="J1724" s="192">
        <v>16</v>
      </c>
      <c r="K1724" s="192">
        <f t="shared" ref="K1724:K1748" si="1793">J1724*135</f>
        <v>2160</v>
      </c>
      <c r="L1724" s="193"/>
      <c r="M1724" s="194">
        <f t="shared" ref="M1724" si="1794">IF(J1724=0,0,(K1724)/J1724)</f>
        <v>135</v>
      </c>
      <c r="N1724" s="242">
        <f>IF(J1724=0,0,(K1724-L1724)/J1724)</f>
        <v>135</v>
      </c>
      <c r="O1724" s="192"/>
      <c r="P1724" s="285">
        <f t="shared" ref="P1724:R1724" si="1795">P1723</f>
        <v>30</v>
      </c>
      <c r="Q1724" s="285">
        <f t="shared" si="1795"/>
        <v>1</v>
      </c>
      <c r="R1724" s="285">
        <f t="shared" si="1795"/>
        <v>64800</v>
      </c>
      <c r="S1724" s="66" t="s">
        <v>791</v>
      </c>
    </row>
    <row r="1725" spans="1:19">
      <c r="A1725" s="284">
        <f t="shared" si="1785"/>
        <v>43136</v>
      </c>
      <c r="B1725" s="285">
        <f t="shared" si="1786"/>
        <v>7</v>
      </c>
      <c r="C1725" s="125" t="s">
        <v>588</v>
      </c>
      <c r="D1725" s="66" t="s">
        <v>926</v>
      </c>
      <c r="E1725" s="66" t="s">
        <v>545</v>
      </c>
      <c r="F1725" s="101">
        <v>108</v>
      </c>
      <c r="G1725" s="66" t="s">
        <v>670</v>
      </c>
      <c r="H1725" s="285">
        <f t="shared" si="1787"/>
        <v>61</v>
      </c>
      <c r="I1725" s="65">
        <v>31</v>
      </c>
      <c r="J1725" s="192">
        <v>16</v>
      </c>
      <c r="K1725" s="192">
        <f t="shared" si="1793"/>
        <v>2160</v>
      </c>
      <c r="L1725" s="193"/>
      <c r="M1725" s="194">
        <f>IF(J1725=0,0,(K1725)/J1725)</f>
        <v>135</v>
      </c>
      <c r="N1725" s="242">
        <f>IF(J1725=0,0,(K1725-L1725)/J1725)</f>
        <v>135</v>
      </c>
      <c r="O1725" s="192"/>
      <c r="P1725" s="285">
        <f t="shared" ref="P1725:R1725" si="1796">P1724</f>
        <v>30</v>
      </c>
      <c r="Q1725" s="285">
        <f t="shared" si="1796"/>
        <v>1</v>
      </c>
      <c r="R1725" s="285">
        <f t="shared" si="1796"/>
        <v>64800</v>
      </c>
      <c r="S1725" s="194">
        <f>S1721*P1719*16</f>
        <v>64800</v>
      </c>
    </row>
    <row r="1726" spans="1:19">
      <c r="A1726" s="284">
        <f t="shared" si="1785"/>
        <v>43136</v>
      </c>
      <c r="B1726" s="285">
        <f t="shared" si="1786"/>
        <v>8</v>
      </c>
      <c r="C1726" s="125" t="s">
        <v>613</v>
      </c>
      <c r="D1726" s="66" t="s">
        <v>589</v>
      </c>
      <c r="E1726" s="66" t="s">
        <v>817</v>
      </c>
      <c r="F1726" s="173">
        <v>104</v>
      </c>
      <c r="G1726" s="66" t="s">
        <v>670</v>
      </c>
      <c r="H1726" s="285">
        <f t="shared" si="1787"/>
        <v>61</v>
      </c>
      <c r="I1726" s="65">
        <v>33</v>
      </c>
      <c r="J1726" s="192">
        <v>16</v>
      </c>
      <c r="K1726" s="192">
        <f t="shared" si="1793"/>
        <v>2160</v>
      </c>
      <c r="L1726" s="193"/>
      <c r="M1726" s="194">
        <f t="shared" ref="M1726:M1728" si="1797">IF(J1726=0,0,(K1726)/J1726)</f>
        <v>135</v>
      </c>
      <c r="N1726" s="242">
        <f t="shared" ref="N1726:N1728" si="1798">IF(J1726=0,0,(K1726-L1726)/J1726)</f>
        <v>135</v>
      </c>
      <c r="O1726" s="192"/>
      <c r="P1726" s="285">
        <f t="shared" ref="P1726:R1726" si="1799">P1725</f>
        <v>30</v>
      </c>
      <c r="Q1726" s="285">
        <f t="shared" si="1799"/>
        <v>1</v>
      </c>
      <c r="R1726" s="285">
        <f t="shared" si="1799"/>
        <v>64800</v>
      </c>
      <c r="S1726" s="66" t="s">
        <v>771</v>
      </c>
    </row>
    <row r="1727" spans="1:19">
      <c r="A1727" s="284">
        <f t="shared" si="1785"/>
        <v>43136</v>
      </c>
      <c r="B1727" s="285">
        <f t="shared" si="1786"/>
        <v>9</v>
      </c>
      <c r="C1727" s="125" t="s">
        <v>597</v>
      </c>
      <c r="D1727" s="66" t="s">
        <v>618</v>
      </c>
      <c r="E1727" s="66" t="s">
        <v>545</v>
      </c>
      <c r="F1727" s="277">
        <v>103</v>
      </c>
      <c r="G1727" s="66" t="s">
        <v>670</v>
      </c>
      <c r="H1727" s="285">
        <f t="shared" si="1787"/>
        <v>61</v>
      </c>
      <c r="I1727" s="65">
        <v>60</v>
      </c>
      <c r="J1727" s="192">
        <v>16</v>
      </c>
      <c r="K1727" s="192">
        <f t="shared" si="1793"/>
        <v>2160</v>
      </c>
      <c r="L1727" s="193"/>
      <c r="M1727" s="194">
        <f t="shared" si="1797"/>
        <v>135</v>
      </c>
      <c r="N1727" s="242">
        <f t="shared" si="1798"/>
        <v>135</v>
      </c>
      <c r="O1727" s="192"/>
      <c r="P1727" s="285">
        <f t="shared" ref="P1727:R1727" si="1800">P1726</f>
        <v>30</v>
      </c>
      <c r="Q1727" s="285">
        <f t="shared" si="1800"/>
        <v>1</v>
      </c>
      <c r="R1727" s="285">
        <f t="shared" si="1800"/>
        <v>64800</v>
      </c>
      <c r="S1727" s="194">
        <f>AVERAGE(I1719:I1748)</f>
        <v>24.166666666666668</v>
      </c>
    </row>
    <row r="1728" spans="1:19">
      <c r="A1728" s="284">
        <f t="shared" si="1785"/>
        <v>43136</v>
      </c>
      <c r="B1728" s="285">
        <f t="shared" si="1786"/>
        <v>10</v>
      </c>
      <c r="C1728" s="125" t="s">
        <v>36</v>
      </c>
      <c r="D1728" s="66" t="s">
        <v>816</v>
      </c>
      <c r="E1728" s="66" t="s">
        <v>817</v>
      </c>
      <c r="F1728" s="173">
        <v>103</v>
      </c>
      <c r="G1728" s="66" t="s">
        <v>670</v>
      </c>
      <c r="H1728" s="285">
        <f t="shared" si="1787"/>
        <v>61</v>
      </c>
      <c r="I1728" s="65">
        <v>60</v>
      </c>
      <c r="J1728" s="192">
        <v>16</v>
      </c>
      <c r="K1728" s="192">
        <f t="shared" si="1793"/>
        <v>2160</v>
      </c>
      <c r="L1728" s="193"/>
      <c r="M1728" s="194">
        <f t="shared" si="1797"/>
        <v>135</v>
      </c>
      <c r="N1728" s="242">
        <f t="shared" si="1798"/>
        <v>135</v>
      </c>
      <c r="O1728" s="192"/>
      <c r="P1728" s="285">
        <f t="shared" ref="P1728:R1728" si="1801">P1727</f>
        <v>30</v>
      </c>
      <c r="Q1728" s="285">
        <f t="shared" si="1801"/>
        <v>1</v>
      </c>
      <c r="R1728" s="285">
        <f t="shared" si="1801"/>
        <v>64800</v>
      </c>
      <c r="S1728" s="66"/>
    </row>
    <row r="1729" spans="1:19">
      <c r="A1729" s="284">
        <f t="shared" si="1785"/>
        <v>43136</v>
      </c>
      <c r="B1729" s="285">
        <f t="shared" si="1786"/>
        <v>11</v>
      </c>
      <c r="C1729" s="125" t="s">
        <v>924</v>
      </c>
      <c r="D1729" s="66" t="s">
        <v>924</v>
      </c>
      <c r="E1729" s="66" t="s">
        <v>545</v>
      </c>
      <c r="F1729" s="101">
        <v>100</v>
      </c>
      <c r="G1729" s="66" t="s">
        <v>670</v>
      </c>
      <c r="H1729" s="285">
        <f t="shared" si="1787"/>
        <v>61</v>
      </c>
      <c r="I1729" s="65">
        <v>24</v>
      </c>
      <c r="J1729" s="192">
        <v>16</v>
      </c>
      <c r="K1729" s="192">
        <f t="shared" si="1793"/>
        <v>2160</v>
      </c>
      <c r="L1729" s="193"/>
      <c r="M1729" s="194">
        <f>IF(J1729=0,0,(K1729)/J1729)</f>
        <v>135</v>
      </c>
      <c r="N1729" s="242">
        <f>IF(J1729=0,0,(K1729-L1729)/J1729)</f>
        <v>135</v>
      </c>
      <c r="O1729" s="192"/>
      <c r="P1729" s="285">
        <f t="shared" ref="P1729:R1729" si="1802">P1728</f>
        <v>30</v>
      </c>
      <c r="Q1729" s="285">
        <f t="shared" si="1802"/>
        <v>1</v>
      </c>
      <c r="R1729" s="285">
        <f t="shared" si="1802"/>
        <v>64800</v>
      </c>
      <c r="S1729" s="66"/>
    </row>
    <row r="1730" spans="1:19">
      <c r="A1730" s="284">
        <f t="shared" si="1785"/>
        <v>43136</v>
      </c>
      <c r="B1730" s="285">
        <f t="shared" si="1786"/>
        <v>12</v>
      </c>
      <c r="C1730" s="125" t="s">
        <v>1007</v>
      </c>
      <c r="D1730" s="66" t="s">
        <v>1007</v>
      </c>
      <c r="E1730" s="66"/>
      <c r="F1730" s="173">
        <v>99</v>
      </c>
      <c r="G1730" s="28" t="s">
        <v>343</v>
      </c>
      <c r="H1730" s="285">
        <f t="shared" si="1787"/>
        <v>61</v>
      </c>
      <c r="I1730" s="65">
        <v>4</v>
      </c>
      <c r="J1730" s="192">
        <v>16</v>
      </c>
      <c r="K1730" s="192">
        <f t="shared" si="1793"/>
        <v>2160</v>
      </c>
      <c r="L1730" s="193"/>
      <c r="M1730" s="194">
        <f t="shared" ref="M1730:M1733" si="1803">IF(J1730=0,0,(K1730)/J1730)</f>
        <v>135</v>
      </c>
      <c r="N1730" s="242">
        <f>IF(J1730=0,0,(K1730-L1730)/J1730)</f>
        <v>135</v>
      </c>
      <c r="O1730" s="192"/>
      <c r="P1730" s="285">
        <f t="shared" ref="P1730:R1730" si="1804">P1729</f>
        <v>30</v>
      </c>
      <c r="Q1730" s="285">
        <f t="shared" si="1804"/>
        <v>1</v>
      </c>
      <c r="R1730" s="285">
        <f t="shared" si="1804"/>
        <v>64800</v>
      </c>
      <c r="S1730" s="66"/>
    </row>
    <row r="1731" spans="1:19">
      <c r="A1731" s="284">
        <f t="shared" si="1785"/>
        <v>43136</v>
      </c>
      <c r="B1731" s="285">
        <f t="shared" si="1786"/>
        <v>13</v>
      </c>
      <c r="C1731" s="66" t="s">
        <v>921</v>
      </c>
      <c r="D1731" s="66" t="s">
        <v>925</v>
      </c>
      <c r="E1731" s="66" t="s">
        <v>545</v>
      </c>
      <c r="F1731" s="101">
        <v>98</v>
      </c>
      <c r="G1731" s="66" t="s">
        <v>670</v>
      </c>
      <c r="H1731" s="285">
        <f t="shared" si="1787"/>
        <v>61</v>
      </c>
      <c r="I1731" s="65">
        <v>36</v>
      </c>
      <c r="J1731" s="192">
        <v>16</v>
      </c>
      <c r="K1731" s="192">
        <f t="shared" si="1793"/>
        <v>2160</v>
      </c>
      <c r="L1731" s="193"/>
      <c r="M1731" s="194">
        <f t="shared" si="1803"/>
        <v>135</v>
      </c>
      <c r="N1731" s="242">
        <f t="shared" ref="N1731:N1733" si="1805">IF(J1731=0,0,(K1731-L1731)/J1731)</f>
        <v>135</v>
      </c>
      <c r="O1731" s="192"/>
      <c r="P1731" s="285">
        <f t="shared" ref="P1731:R1731" si="1806">P1730</f>
        <v>30</v>
      </c>
      <c r="Q1731" s="285">
        <f t="shared" si="1806"/>
        <v>1</v>
      </c>
      <c r="R1731" s="285">
        <f t="shared" si="1806"/>
        <v>64800</v>
      </c>
      <c r="S1731" s="66"/>
    </row>
    <row r="1732" spans="1:19">
      <c r="A1732" s="284">
        <f t="shared" si="1785"/>
        <v>43136</v>
      </c>
      <c r="B1732" s="285">
        <f t="shared" si="1786"/>
        <v>14</v>
      </c>
      <c r="C1732" s="66" t="s">
        <v>986</v>
      </c>
      <c r="D1732" s="66"/>
      <c r="E1732" s="66"/>
      <c r="F1732" s="173">
        <v>96</v>
      </c>
      <c r="G1732" s="66" t="s">
        <v>343</v>
      </c>
      <c r="H1732" s="285">
        <f t="shared" si="1787"/>
        <v>61</v>
      </c>
      <c r="I1732" s="247">
        <v>10</v>
      </c>
      <c r="J1732" s="192">
        <v>16</v>
      </c>
      <c r="K1732" s="192">
        <f t="shared" si="1793"/>
        <v>2160</v>
      </c>
      <c r="L1732" s="193"/>
      <c r="M1732" s="250">
        <f t="shared" si="1803"/>
        <v>135</v>
      </c>
      <c r="N1732" s="251">
        <f t="shared" si="1805"/>
        <v>135</v>
      </c>
      <c r="O1732" s="192"/>
      <c r="P1732" s="285">
        <f t="shared" ref="P1732:R1732" si="1807">P1731</f>
        <v>30</v>
      </c>
      <c r="Q1732" s="285">
        <f t="shared" si="1807"/>
        <v>1</v>
      </c>
      <c r="R1732" s="285">
        <f t="shared" si="1807"/>
        <v>64800</v>
      </c>
      <c r="S1732" s="66"/>
    </row>
    <row r="1733" spans="1:19">
      <c r="A1733" s="284">
        <f t="shared" si="1785"/>
        <v>43136</v>
      </c>
      <c r="B1733" s="285">
        <f t="shared" si="1786"/>
        <v>15</v>
      </c>
      <c r="C1733" s="28" t="s">
        <v>1001</v>
      </c>
      <c r="D1733" s="66" t="s">
        <v>1001</v>
      </c>
      <c r="E1733" s="66"/>
      <c r="F1733" s="101">
        <v>96</v>
      </c>
      <c r="G1733" s="66" t="s">
        <v>670</v>
      </c>
      <c r="H1733" s="285">
        <f t="shared" si="1787"/>
        <v>61</v>
      </c>
      <c r="I1733" s="65">
        <v>5</v>
      </c>
      <c r="J1733" s="192">
        <v>16</v>
      </c>
      <c r="K1733" s="192">
        <f t="shared" si="1793"/>
        <v>2160</v>
      </c>
      <c r="L1733" s="193"/>
      <c r="M1733" s="194">
        <f t="shared" si="1803"/>
        <v>135</v>
      </c>
      <c r="N1733" s="242">
        <f t="shared" si="1805"/>
        <v>135</v>
      </c>
      <c r="O1733" s="192"/>
      <c r="P1733" s="285">
        <f t="shared" ref="P1733:R1733" si="1808">P1732</f>
        <v>30</v>
      </c>
      <c r="Q1733" s="285">
        <f t="shared" si="1808"/>
        <v>1</v>
      </c>
      <c r="R1733" s="285">
        <f t="shared" si="1808"/>
        <v>64800</v>
      </c>
      <c r="S1733" s="66"/>
    </row>
    <row r="1734" spans="1:19">
      <c r="A1734" s="284">
        <f t="shared" si="1785"/>
        <v>43136</v>
      </c>
      <c r="B1734" s="285">
        <f t="shared" si="1786"/>
        <v>16</v>
      </c>
      <c r="C1734" s="66" t="s">
        <v>984</v>
      </c>
      <c r="D1734" s="66"/>
      <c r="E1734" s="66"/>
      <c r="F1734" s="300">
        <v>96</v>
      </c>
      <c r="G1734" s="66" t="s">
        <v>670</v>
      </c>
      <c r="H1734" s="285">
        <f t="shared" si="1787"/>
        <v>61</v>
      </c>
      <c r="I1734" s="247">
        <v>10</v>
      </c>
      <c r="J1734" s="192">
        <v>16</v>
      </c>
      <c r="K1734" s="192">
        <f t="shared" si="1793"/>
        <v>2160</v>
      </c>
      <c r="L1734" s="193"/>
      <c r="M1734" s="250">
        <f>IF(J1734=0,0,(K1734)/J1734)</f>
        <v>135</v>
      </c>
      <c r="N1734" s="251">
        <f>IF(J1734=0,0,(K1734-L1734)/J1734)</f>
        <v>135</v>
      </c>
      <c r="O1734" s="192"/>
      <c r="P1734" s="285">
        <f t="shared" ref="P1734:R1734" si="1809">P1733</f>
        <v>30</v>
      </c>
      <c r="Q1734" s="285">
        <f t="shared" si="1809"/>
        <v>1</v>
      </c>
      <c r="R1734" s="285">
        <f t="shared" si="1809"/>
        <v>64800</v>
      </c>
      <c r="S1734" s="66"/>
    </row>
    <row r="1735" spans="1:19">
      <c r="A1735" s="284">
        <f t="shared" si="1785"/>
        <v>43136</v>
      </c>
      <c r="B1735" s="285">
        <f t="shared" si="1786"/>
        <v>17</v>
      </c>
      <c r="C1735" s="28" t="s">
        <v>381</v>
      </c>
      <c r="D1735" s="66" t="s">
        <v>928</v>
      </c>
      <c r="E1735" s="66" t="s">
        <v>545</v>
      </c>
      <c r="F1735" s="101">
        <v>95</v>
      </c>
      <c r="G1735" s="66" t="s">
        <v>670</v>
      </c>
      <c r="H1735" s="285">
        <f t="shared" si="1787"/>
        <v>61</v>
      </c>
      <c r="I1735" s="65">
        <v>55</v>
      </c>
      <c r="J1735" s="192">
        <v>16</v>
      </c>
      <c r="K1735" s="192">
        <f t="shared" si="1793"/>
        <v>2160</v>
      </c>
      <c r="L1735" s="193"/>
      <c r="M1735" s="194">
        <f t="shared" ref="M1735:M1747" si="1810">IF(J1735=0,0,(K1735)/J1735)</f>
        <v>135</v>
      </c>
      <c r="N1735" s="242">
        <f t="shared" ref="N1735:N1740" si="1811">IF(J1735=0,0,(K1735-L1735)/J1735)</f>
        <v>135</v>
      </c>
      <c r="O1735" s="192"/>
      <c r="P1735" s="285">
        <f t="shared" ref="P1735:R1735" si="1812">P1734</f>
        <v>30</v>
      </c>
      <c r="Q1735" s="285">
        <f t="shared" si="1812"/>
        <v>1</v>
      </c>
      <c r="R1735" s="285">
        <f t="shared" si="1812"/>
        <v>64800</v>
      </c>
      <c r="S1735" s="66"/>
    </row>
    <row r="1736" spans="1:19">
      <c r="A1736" s="284">
        <f t="shared" si="1785"/>
        <v>43136</v>
      </c>
      <c r="B1736" s="285">
        <f t="shared" si="1786"/>
        <v>18</v>
      </c>
      <c r="C1736" s="407" t="s">
        <v>579</v>
      </c>
      <c r="D1736" s="111" t="s">
        <v>397</v>
      </c>
      <c r="E1736" s="111" t="s">
        <v>810</v>
      </c>
      <c r="F1736" s="278">
        <v>95</v>
      </c>
      <c r="G1736" s="66" t="s">
        <v>670</v>
      </c>
      <c r="H1736" s="285">
        <f t="shared" si="1787"/>
        <v>61</v>
      </c>
      <c r="I1736" s="247">
        <v>43</v>
      </c>
      <c r="J1736" s="192">
        <v>16</v>
      </c>
      <c r="K1736" s="192">
        <f t="shared" si="1793"/>
        <v>2160</v>
      </c>
      <c r="L1736" s="193"/>
      <c r="M1736" s="250">
        <f t="shared" si="1810"/>
        <v>135</v>
      </c>
      <c r="N1736" s="251">
        <f t="shared" si="1811"/>
        <v>135</v>
      </c>
      <c r="O1736" s="192"/>
      <c r="P1736" s="285">
        <f t="shared" ref="P1736:R1736" si="1813">P1735</f>
        <v>30</v>
      </c>
      <c r="Q1736" s="285">
        <f t="shared" si="1813"/>
        <v>1</v>
      </c>
      <c r="R1736" s="285">
        <f t="shared" si="1813"/>
        <v>64800</v>
      </c>
      <c r="S1736" s="66"/>
    </row>
    <row r="1737" spans="1:19">
      <c r="A1737" s="284">
        <f t="shared" si="1785"/>
        <v>43136</v>
      </c>
      <c r="B1737" s="285">
        <f t="shared" si="1786"/>
        <v>19</v>
      </c>
      <c r="C1737" s="66" t="s">
        <v>577</v>
      </c>
      <c r="D1737" s="66" t="s">
        <v>577</v>
      </c>
      <c r="E1737" s="66" t="s">
        <v>545</v>
      </c>
      <c r="F1737" s="278">
        <v>93</v>
      </c>
      <c r="G1737" s="66" t="s">
        <v>670</v>
      </c>
      <c r="H1737" s="285">
        <f t="shared" si="1787"/>
        <v>61</v>
      </c>
      <c r="I1737" s="247">
        <v>33</v>
      </c>
      <c r="J1737" s="192">
        <v>16</v>
      </c>
      <c r="K1737" s="192">
        <f t="shared" si="1793"/>
        <v>2160</v>
      </c>
      <c r="L1737" s="193"/>
      <c r="M1737" s="250">
        <f t="shared" si="1810"/>
        <v>135</v>
      </c>
      <c r="N1737" s="251">
        <f t="shared" si="1811"/>
        <v>135</v>
      </c>
      <c r="O1737" s="192"/>
      <c r="P1737" s="285">
        <f t="shared" ref="P1737:R1737" si="1814">P1736</f>
        <v>30</v>
      </c>
      <c r="Q1737" s="285">
        <f t="shared" si="1814"/>
        <v>1</v>
      </c>
      <c r="R1737" s="285">
        <f t="shared" si="1814"/>
        <v>64800</v>
      </c>
      <c r="S1737" s="66"/>
    </row>
    <row r="1738" spans="1:19">
      <c r="A1738" s="284">
        <f t="shared" si="1785"/>
        <v>43136</v>
      </c>
      <c r="B1738" s="285">
        <f t="shared" si="1786"/>
        <v>20</v>
      </c>
      <c r="C1738" s="66" t="s">
        <v>1012</v>
      </c>
      <c r="D1738" s="66" t="s">
        <v>1012</v>
      </c>
      <c r="E1738" s="66"/>
      <c r="F1738" s="432">
        <v>89</v>
      </c>
      <c r="G1738" s="66" t="s">
        <v>670</v>
      </c>
      <c r="H1738" s="285">
        <f t="shared" si="1787"/>
        <v>61</v>
      </c>
      <c r="I1738" s="65">
        <v>3</v>
      </c>
      <c r="J1738" s="192">
        <v>16</v>
      </c>
      <c r="K1738" s="192">
        <f t="shared" si="1793"/>
        <v>2160</v>
      </c>
      <c r="L1738" s="193"/>
      <c r="M1738" s="194">
        <f>IF(J1738=0,0,(K1738)/J1738)</f>
        <v>135</v>
      </c>
      <c r="N1738" s="242">
        <f>IF(J1738=0,0,(K1738-L1738)/J1738)</f>
        <v>135</v>
      </c>
      <c r="O1738" s="192"/>
      <c r="P1738" s="285">
        <f t="shared" ref="P1738:R1738" si="1815">P1737</f>
        <v>30</v>
      </c>
      <c r="Q1738" s="285">
        <f t="shared" si="1815"/>
        <v>1</v>
      </c>
      <c r="R1738" s="285">
        <f t="shared" si="1815"/>
        <v>64800</v>
      </c>
      <c r="S1738" s="66"/>
    </row>
    <row r="1739" spans="1:19">
      <c r="A1739" s="284">
        <f t="shared" si="1785"/>
        <v>43136</v>
      </c>
      <c r="B1739" s="285">
        <f t="shared" si="1786"/>
        <v>21</v>
      </c>
      <c r="C1739" s="66" t="s">
        <v>956</v>
      </c>
      <c r="D1739" s="66"/>
      <c r="E1739" s="66"/>
      <c r="F1739" s="300">
        <v>89</v>
      </c>
      <c r="G1739" s="66" t="s">
        <v>670</v>
      </c>
      <c r="H1739" s="285">
        <f t="shared" si="1787"/>
        <v>61</v>
      </c>
      <c r="I1739" s="247">
        <v>11</v>
      </c>
      <c r="J1739" s="192">
        <v>16</v>
      </c>
      <c r="K1739" s="192">
        <f t="shared" si="1793"/>
        <v>2160</v>
      </c>
      <c r="L1739" s="193"/>
      <c r="M1739" s="250">
        <f t="shared" si="1810"/>
        <v>135</v>
      </c>
      <c r="N1739" s="251">
        <f t="shared" si="1811"/>
        <v>135</v>
      </c>
      <c r="O1739" s="192"/>
      <c r="P1739" s="285">
        <f t="shared" ref="P1739:R1739" si="1816">P1738</f>
        <v>30</v>
      </c>
      <c r="Q1739" s="285">
        <f t="shared" si="1816"/>
        <v>1</v>
      </c>
      <c r="R1739" s="285">
        <f t="shared" si="1816"/>
        <v>64800</v>
      </c>
      <c r="S1739" s="66"/>
    </row>
    <row r="1740" spans="1:19">
      <c r="A1740" s="284">
        <f t="shared" si="1785"/>
        <v>43136</v>
      </c>
      <c r="B1740" s="285">
        <f t="shared" si="1786"/>
        <v>22</v>
      </c>
      <c r="C1740" s="449" t="s">
        <v>943</v>
      </c>
      <c r="D1740" s="449" t="s">
        <v>943</v>
      </c>
      <c r="E1740" s="449" t="s">
        <v>545</v>
      </c>
      <c r="F1740" s="101">
        <v>86</v>
      </c>
      <c r="G1740" s="28" t="s">
        <v>343</v>
      </c>
      <c r="H1740" s="285">
        <f t="shared" si="1787"/>
        <v>61</v>
      </c>
      <c r="I1740" s="65">
        <v>16</v>
      </c>
      <c r="J1740" s="192">
        <v>16</v>
      </c>
      <c r="K1740" s="192">
        <f t="shared" si="1793"/>
        <v>2160</v>
      </c>
      <c r="L1740" s="193"/>
      <c r="M1740" s="194">
        <f t="shared" si="1810"/>
        <v>135</v>
      </c>
      <c r="N1740" s="242">
        <f t="shared" si="1811"/>
        <v>135</v>
      </c>
      <c r="O1740" s="192"/>
      <c r="P1740" s="285">
        <f t="shared" ref="P1740:R1740" si="1817">P1739</f>
        <v>30</v>
      </c>
      <c r="Q1740" s="285">
        <f t="shared" si="1817"/>
        <v>1</v>
      </c>
      <c r="R1740" s="285">
        <f t="shared" si="1817"/>
        <v>64800</v>
      </c>
      <c r="S1740" s="66"/>
    </row>
    <row r="1741" spans="1:19">
      <c r="A1741" s="284">
        <f t="shared" si="1785"/>
        <v>43136</v>
      </c>
      <c r="B1741" s="285">
        <f t="shared" si="1786"/>
        <v>23</v>
      </c>
      <c r="C1741" s="449" t="s">
        <v>616</v>
      </c>
      <c r="D1741" s="449" t="s">
        <v>616</v>
      </c>
      <c r="E1741" s="449"/>
      <c r="F1741" s="278">
        <v>86</v>
      </c>
      <c r="G1741" s="28" t="s">
        <v>343</v>
      </c>
      <c r="H1741" s="285">
        <f t="shared" si="1787"/>
        <v>61</v>
      </c>
      <c r="I1741" s="65">
        <v>7</v>
      </c>
      <c r="J1741" s="192">
        <v>16</v>
      </c>
      <c r="K1741" s="192">
        <f t="shared" si="1793"/>
        <v>2160</v>
      </c>
      <c r="L1741" s="193"/>
      <c r="M1741" s="194">
        <f>IF(J1741=0,0,(K1741)/J1741)</f>
        <v>135</v>
      </c>
      <c r="N1741" s="242">
        <f>IF(J1741=0,0,(K1741-L1741)/J1741)</f>
        <v>135</v>
      </c>
      <c r="O1741" s="192"/>
      <c r="P1741" s="285">
        <f t="shared" ref="P1741:R1741" si="1818">P1740</f>
        <v>30</v>
      </c>
      <c r="Q1741" s="285">
        <f t="shared" si="1818"/>
        <v>1</v>
      </c>
      <c r="R1741" s="285">
        <f t="shared" si="1818"/>
        <v>64800</v>
      </c>
      <c r="S1741" s="66"/>
    </row>
    <row r="1742" spans="1:19">
      <c r="A1742" s="284">
        <f t="shared" si="1785"/>
        <v>43136</v>
      </c>
      <c r="B1742" s="285">
        <f t="shared" si="1786"/>
        <v>24</v>
      </c>
      <c r="C1742" s="66" t="s">
        <v>963</v>
      </c>
      <c r="D1742" s="66"/>
      <c r="E1742" s="66"/>
      <c r="F1742" s="300">
        <v>81</v>
      </c>
      <c r="G1742" s="66" t="s">
        <v>670</v>
      </c>
      <c r="H1742" s="285">
        <f t="shared" si="1787"/>
        <v>61</v>
      </c>
      <c r="I1742" s="247">
        <v>16</v>
      </c>
      <c r="J1742" s="192">
        <v>16</v>
      </c>
      <c r="K1742" s="192">
        <f t="shared" si="1793"/>
        <v>2160</v>
      </c>
      <c r="L1742" s="193"/>
      <c r="M1742" s="250">
        <f t="shared" si="1810"/>
        <v>135</v>
      </c>
      <c r="N1742" s="251">
        <f t="shared" ref="N1742:N1743" si="1819">IF(J1742=0,0,(K1742-L1742)/J1742)</f>
        <v>135</v>
      </c>
      <c r="O1742" s="192"/>
      <c r="P1742" s="285">
        <f t="shared" ref="P1742:R1742" si="1820">P1741</f>
        <v>30</v>
      </c>
      <c r="Q1742" s="285">
        <f t="shared" si="1820"/>
        <v>1</v>
      </c>
      <c r="R1742" s="285">
        <f t="shared" si="1820"/>
        <v>64800</v>
      </c>
      <c r="S1742" s="66"/>
    </row>
    <row r="1743" spans="1:19">
      <c r="A1743" s="284">
        <f t="shared" si="1785"/>
        <v>43136</v>
      </c>
      <c r="B1743" s="285">
        <f t="shared" si="1786"/>
        <v>25</v>
      </c>
      <c r="C1743" s="66" t="s">
        <v>1002</v>
      </c>
      <c r="D1743" s="66" t="s">
        <v>1002</v>
      </c>
      <c r="E1743" s="66"/>
      <c r="F1743" s="101">
        <v>79</v>
      </c>
      <c r="G1743" s="66" t="s">
        <v>343</v>
      </c>
      <c r="H1743" s="285">
        <f t="shared" si="1787"/>
        <v>61</v>
      </c>
      <c r="I1743" s="65">
        <v>5</v>
      </c>
      <c r="J1743" s="192">
        <v>16</v>
      </c>
      <c r="K1743" s="192">
        <f t="shared" si="1793"/>
        <v>2160</v>
      </c>
      <c r="L1743" s="193"/>
      <c r="M1743" s="194">
        <f t="shared" ref="M1743" si="1821">IF(J1743=0,0,(K1743)/J1743)</f>
        <v>135</v>
      </c>
      <c r="N1743" s="242">
        <f t="shared" si="1819"/>
        <v>135</v>
      </c>
      <c r="O1743" s="192"/>
      <c r="P1743" s="285">
        <f t="shared" ref="P1743:R1743" si="1822">P1742</f>
        <v>30</v>
      </c>
      <c r="Q1743" s="285">
        <f t="shared" si="1822"/>
        <v>1</v>
      </c>
      <c r="R1743" s="285">
        <f t="shared" si="1822"/>
        <v>64800</v>
      </c>
      <c r="S1743" s="66"/>
    </row>
    <row r="1744" spans="1:19">
      <c r="A1744" s="284">
        <f t="shared" si="1785"/>
        <v>43136</v>
      </c>
      <c r="B1744" s="285">
        <f t="shared" si="1786"/>
        <v>26</v>
      </c>
      <c r="C1744" s="66" t="s">
        <v>1011</v>
      </c>
      <c r="D1744" s="66" t="s">
        <v>1011</v>
      </c>
      <c r="E1744" s="66"/>
      <c r="F1744" s="432">
        <v>79</v>
      </c>
      <c r="G1744" s="66" t="s">
        <v>343</v>
      </c>
      <c r="H1744" s="285">
        <f t="shared" si="1787"/>
        <v>61</v>
      </c>
      <c r="I1744" s="65">
        <v>3</v>
      </c>
      <c r="J1744" s="192">
        <v>16</v>
      </c>
      <c r="K1744" s="192">
        <f t="shared" si="1793"/>
        <v>2160</v>
      </c>
      <c r="L1744" s="193"/>
      <c r="M1744" s="194">
        <f t="shared" si="1810"/>
        <v>135</v>
      </c>
      <c r="N1744" s="242">
        <f>IF(J1744=0,0,(K1744-L1744)/J1744)</f>
        <v>135</v>
      </c>
      <c r="O1744" s="192"/>
      <c r="P1744" s="285">
        <f t="shared" ref="P1744:R1744" si="1823">P1743</f>
        <v>30</v>
      </c>
      <c r="Q1744" s="285">
        <f t="shared" si="1823"/>
        <v>1</v>
      </c>
      <c r="R1744" s="285">
        <f t="shared" si="1823"/>
        <v>64800</v>
      </c>
      <c r="S1744" s="66"/>
    </row>
    <row r="1745" spans="1:19">
      <c r="A1745" s="284">
        <f t="shared" si="1785"/>
        <v>43136</v>
      </c>
      <c r="B1745" s="285">
        <f t="shared" si="1786"/>
        <v>27</v>
      </c>
      <c r="C1745" s="28" t="s">
        <v>576</v>
      </c>
      <c r="D1745" s="66" t="s">
        <v>826</v>
      </c>
      <c r="E1745" s="66" t="s">
        <v>810</v>
      </c>
      <c r="F1745" s="278">
        <v>78</v>
      </c>
      <c r="G1745" s="293" t="s">
        <v>536</v>
      </c>
      <c r="H1745" s="285">
        <f t="shared" si="1787"/>
        <v>61</v>
      </c>
      <c r="I1745" s="247">
        <v>58</v>
      </c>
      <c r="J1745" s="192">
        <v>16</v>
      </c>
      <c r="K1745" s="192">
        <f t="shared" si="1793"/>
        <v>2160</v>
      </c>
      <c r="L1745" s="193"/>
      <c r="M1745" s="250">
        <f t="shared" si="1810"/>
        <v>135</v>
      </c>
      <c r="N1745" s="251">
        <f t="shared" ref="N1745:N1748" si="1824">IF(J1745=0,0,(K1745-L1745)/J1745)</f>
        <v>135</v>
      </c>
      <c r="O1745" s="248"/>
      <c r="P1745" s="285">
        <f t="shared" ref="P1745:R1745" si="1825">P1744</f>
        <v>30</v>
      </c>
      <c r="Q1745" s="285">
        <f t="shared" si="1825"/>
        <v>1</v>
      </c>
      <c r="R1745" s="285">
        <f t="shared" si="1825"/>
        <v>64800</v>
      </c>
      <c r="S1745" s="66"/>
    </row>
    <row r="1746" spans="1:19">
      <c r="A1746" s="284">
        <f t="shared" si="1785"/>
        <v>43136</v>
      </c>
      <c r="B1746" s="285">
        <f t="shared" si="1786"/>
        <v>28</v>
      </c>
      <c r="C1746" s="66" t="s">
        <v>614</v>
      </c>
      <c r="D1746" s="66" t="s">
        <v>929</v>
      </c>
      <c r="E1746" s="66" t="s">
        <v>545</v>
      </c>
      <c r="F1746" s="101">
        <v>78</v>
      </c>
      <c r="G1746" s="66" t="s">
        <v>670</v>
      </c>
      <c r="H1746" s="285">
        <f t="shared" si="1787"/>
        <v>61</v>
      </c>
      <c r="I1746" s="65">
        <v>56</v>
      </c>
      <c r="J1746" s="192">
        <v>16</v>
      </c>
      <c r="K1746" s="192">
        <f t="shared" si="1793"/>
        <v>2160</v>
      </c>
      <c r="L1746" s="193"/>
      <c r="M1746" s="194">
        <f t="shared" si="1810"/>
        <v>135</v>
      </c>
      <c r="N1746" s="242">
        <f t="shared" si="1824"/>
        <v>135</v>
      </c>
      <c r="O1746" s="192"/>
      <c r="P1746" s="285">
        <f t="shared" ref="P1746:R1746" si="1826">P1745</f>
        <v>30</v>
      </c>
      <c r="Q1746" s="285">
        <f t="shared" si="1826"/>
        <v>1</v>
      </c>
      <c r="R1746" s="285">
        <f t="shared" si="1826"/>
        <v>64800</v>
      </c>
      <c r="S1746" s="66"/>
    </row>
    <row r="1747" spans="1:19">
      <c r="A1747" s="284">
        <f t="shared" si="1785"/>
        <v>43136</v>
      </c>
      <c r="B1747" s="285">
        <f t="shared" si="1786"/>
        <v>29</v>
      </c>
      <c r="C1747" s="28" t="s">
        <v>1003</v>
      </c>
      <c r="D1747" s="66" t="s">
        <v>1003</v>
      </c>
      <c r="E1747" s="66"/>
      <c r="F1747" s="101">
        <v>73</v>
      </c>
      <c r="G1747" s="66" t="s">
        <v>343</v>
      </c>
      <c r="H1747" s="285">
        <f t="shared" si="1787"/>
        <v>61</v>
      </c>
      <c r="I1747" s="65">
        <v>5</v>
      </c>
      <c r="J1747" s="192">
        <v>16</v>
      </c>
      <c r="K1747" s="192">
        <f t="shared" si="1793"/>
        <v>2160</v>
      </c>
      <c r="L1747" s="193"/>
      <c r="M1747" s="194">
        <f t="shared" si="1810"/>
        <v>135</v>
      </c>
      <c r="N1747" s="242">
        <f t="shared" si="1824"/>
        <v>135</v>
      </c>
      <c r="O1747" s="192"/>
      <c r="P1747" s="285">
        <f t="shared" ref="P1747:R1747" si="1827">P1746</f>
        <v>30</v>
      </c>
      <c r="Q1747" s="285">
        <f t="shared" si="1827"/>
        <v>1</v>
      </c>
      <c r="R1747" s="285">
        <f t="shared" si="1827"/>
        <v>64800</v>
      </c>
      <c r="S1747" s="66"/>
    </row>
    <row r="1748" spans="1:19">
      <c r="A1748" s="284">
        <f t="shared" si="1785"/>
        <v>43136</v>
      </c>
      <c r="B1748" s="285">
        <f t="shared" si="1786"/>
        <v>30</v>
      </c>
      <c r="C1748" s="28" t="s">
        <v>881</v>
      </c>
      <c r="D1748" s="66" t="s">
        <v>881</v>
      </c>
      <c r="E1748" s="66" t="s">
        <v>545</v>
      </c>
      <c r="F1748" s="278">
        <v>68</v>
      </c>
      <c r="G1748" s="66" t="s">
        <v>343</v>
      </c>
      <c r="H1748" s="285">
        <f t="shared" si="1787"/>
        <v>61</v>
      </c>
      <c r="I1748" s="65">
        <v>28</v>
      </c>
      <c r="J1748" s="192">
        <v>16</v>
      </c>
      <c r="K1748" s="192">
        <f t="shared" si="1793"/>
        <v>2160</v>
      </c>
      <c r="L1748" s="193"/>
      <c r="M1748" s="194">
        <f>IF(J1748=0,0,(K1748)/J1748)</f>
        <v>135</v>
      </c>
      <c r="N1748" s="242">
        <f t="shared" si="1824"/>
        <v>135</v>
      </c>
      <c r="O1748" s="192"/>
      <c r="P1748" s="285">
        <f t="shared" ref="P1748:R1748" si="1828">P1747</f>
        <v>30</v>
      </c>
      <c r="Q1748" s="285">
        <f t="shared" si="1828"/>
        <v>1</v>
      </c>
      <c r="R1748" s="285">
        <f t="shared" si="1828"/>
        <v>64800</v>
      </c>
      <c r="S1748" s="66"/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66"/>
  <sheetViews>
    <sheetView zoomScale="70" zoomScaleNormal="70" workbookViewId="0">
      <pane ySplit="1" topLeftCell="A164" activePane="bottomLeft" state="frozen"/>
      <selection pane="bottomLeft" activeCell="P214" sqref="P214"/>
    </sheetView>
  </sheetViews>
  <sheetFormatPr defaultRowHeight="15.75"/>
  <cols>
    <col min="1" max="1" width="5.28515625" customWidth="1"/>
    <col min="2" max="2" width="12.42578125" customWidth="1"/>
    <col min="3" max="3" width="5.42578125" customWidth="1"/>
    <col min="4" max="4" width="9.42578125" bestFit="1" customWidth="1"/>
    <col min="5" max="5" width="7.42578125" customWidth="1"/>
    <col min="6" max="8" width="8.7109375" hidden="1" customWidth="1"/>
    <col min="9" max="9" width="8.42578125" hidden="1" customWidth="1"/>
    <col min="10" max="10" width="9.42578125" bestFit="1" customWidth="1"/>
    <col min="11" max="11" width="10.7109375" hidden="1" customWidth="1"/>
    <col min="12" max="13" width="9.42578125" bestFit="1" customWidth="1"/>
    <col min="14" max="14" width="9.42578125" hidden="1" customWidth="1"/>
    <col min="15" max="19" width="10.7109375" bestFit="1" customWidth="1"/>
    <col min="20" max="20" width="9.42578125" bestFit="1" customWidth="1"/>
    <col min="21" max="21" width="6.85546875" hidden="1" customWidth="1"/>
  </cols>
  <sheetData>
    <row r="1" spans="1:26" s="47" customFormat="1" ht="16.5">
      <c r="A1" s="45" t="s">
        <v>235</v>
      </c>
      <c r="B1" s="48" t="s">
        <v>0</v>
      </c>
      <c r="C1" s="45" t="s">
        <v>26</v>
      </c>
      <c r="D1" s="46" t="s">
        <v>46</v>
      </c>
      <c r="E1" s="45" t="s">
        <v>296</v>
      </c>
      <c r="F1" s="45" t="s">
        <v>297</v>
      </c>
      <c r="G1" s="45" t="s">
        <v>298</v>
      </c>
      <c r="H1" s="45" t="s">
        <v>299</v>
      </c>
      <c r="I1" s="49" t="s">
        <v>80</v>
      </c>
      <c r="J1" s="48" t="s">
        <v>78</v>
      </c>
      <c r="K1" s="48" t="s">
        <v>65</v>
      </c>
      <c r="L1" s="48" t="s">
        <v>66</v>
      </c>
      <c r="M1" s="48" t="s">
        <v>72</v>
      </c>
      <c r="N1" s="48" t="s">
        <v>73</v>
      </c>
      <c r="O1" s="50" t="s">
        <v>87</v>
      </c>
      <c r="P1" s="48" t="s">
        <v>67</v>
      </c>
      <c r="Q1" s="48" t="s">
        <v>68</v>
      </c>
      <c r="R1" s="48" t="s">
        <v>69</v>
      </c>
      <c r="S1" s="48" t="s">
        <v>70</v>
      </c>
      <c r="T1" s="48" t="s">
        <v>377</v>
      </c>
      <c r="U1" s="13" t="s">
        <v>71</v>
      </c>
      <c r="V1" s="4"/>
      <c r="W1" s="4"/>
      <c r="X1" s="4"/>
      <c r="Y1" s="4"/>
      <c r="Z1" s="4"/>
    </row>
    <row r="2" spans="1:26" ht="16.5">
      <c r="A2" s="5">
        <v>21</v>
      </c>
      <c r="B2" s="2">
        <v>42842</v>
      </c>
      <c r="C2" s="5">
        <v>1</v>
      </c>
      <c r="D2" s="5">
        <v>62786</v>
      </c>
      <c r="E2" s="5">
        <v>30</v>
      </c>
      <c r="F2" s="5">
        <v>15</v>
      </c>
      <c r="G2" s="5">
        <v>10</v>
      </c>
      <c r="H2" s="5">
        <v>5</v>
      </c>
      <c r="I2" s="9">
        <v>0.96666666666666667</v>
      </c>
      <c r="J2" s="5">
        <v>1241</v>
      </c>
      <c r="K2" s="4">
        <v>2092.8666666666668</v>
      </c>
      <c r="L2" s="4">
        <v>50</v>
      </c>
      <c r="M2" s="4">
        <v>100</v>
      </c>
      <c r="N2" s="4">
        <v>-41.366666666666667</v>
      </c>
      <c r="O2" s="23">
        <v>2201.5</v>
      </c>
      <c r="P2" s="19">
        <v>2180.8275862068967</v>
      </c>
      <c r="Q2" s="20">
        <v>2103.2592592592591</v>
      </c>
      <c r="R2" s="21">
        <v>2050.8333333333335</v>
      </c>
      <c r="S2" s="22">
        <v>8536.4201787994898</v>
      </c>
      <c r="T2" s="52">
        <v>158</v>
      </c>
      <c r="U2" s="51">
        <v>128</v>
      </c>
    </row>
    <row r="34" spans="1:21" ht="16.5">
      <c r="A34" s="5">
        <v>22</v>
      </c>
      <c r="B34" s="2">
        <v>42849</v>
      </c>
      <c r="C34" s="5">
        <v>1</v>
      </c>
      <c r="D34" s="5">
        <v>62289</v>
      </c>
      <c r="E34" s="5">
        <v>30</v>
      </c>
      <c r="F34" s="5">
        <v>14</v>
      </c>
      <c r="G34" s="5">
        <v>12</v>
      </c>
      <c r="H34" s="5">
        <v>4</v>
      </c>
      <c r="I34" s="9">
        <v>0.93333333333333335</v>
      </c>
      <c r="J34" s="5">
        <v>1102</v>
      </c>
      <c r="K34" s="4">
        <v>2076.3000000000002</v>
      </c>
      <c r="L34" s="4">
        <v>50</v>
      </c>
      <c r="M34" s="4">
        <v>100</v>
      </c>
      <c r="N34" s="4">
        <v>-36.733333333333334</v>
      </c>
      <c r="O34" s="24">
        <v>2189.5666666666671</v>
      </c>
      <c r="P34" s="18">
        <v>2201.5</v>
      </c>
      <c r="Q34" s="19">
        <v>2180.8275862068967</v>
      </c>
      <c r="R34" s="20">
        <v>2103.2592592592591</v>
      </c>
      <c r="S34" s="22">
        <v>8675.16</v>
      </c>
      <c r="T34" s="52">
        <v>44</v>
      </c>
      <c r="U34" s="51">
        <v>114</v>
      </c>
    </row>
    <row r="67" spans="1:27" s="1" customFormat="1" ht="16.5">
      <c r="A67" s="5">
        <v>23</v>
      </c>
      <c r="B67" s="2">
        <v>42856</v>
      </c>
      <c r="C67" s="5">
        <v>1</v>
      </c>
      <c r="D67" s="5">
        <v>56638</v>
      </c>
      <c r="E67" s="5">
        <v>30</v>
      </c>
      <c r="F67" s="5">
        <v>14</v>
      </c>
      <c r="G67" s="5">
        <v>10</v>
      </c>
      <c r="H67" s="5">
        <v>6</v>
      </c>
      <c r="I67" s="9">
        <v>0.9</v>
      </c>
      <c r="J67" s="5">
        <v>862</v>
      </c>
      <c r="K67" s="4">
        <v>1887.9333333333334</v>
      </c>
      <c r="L67" s="4">
        <v>50</v>
      </c>
      <c r="M67" s="4">
        <v>100</v>
      </c>
      <c r="N67" s="4">
        <v>-28.733333333333334</v>
      </c>
      <c r="O67" s="25">
        <v>2009.2</v>
      </c>
      <c r="P67" s="17">
        <v>2189.5666666666671</v>
      </c>
      <c r="Q67" s="18">
        <v>2201.5</v>
      </c>
      <c r="R67" s="19">
        <v>2180.8275862068967</v>
      </c>
      <c r="S67" s="22">
        <v>8581.1</v>
      </c>
      <c r="T67" s="52">
        <v>117</v>
      </c>
      <c r="U67" s="42">
        <v>-73</v>
      </c>
      <c r="V67" s="4"/>
      <c r="W67" s="4"/>
      <c r="X67" s="4"/>
      <c r="Y67" s="4"/>
      <c r="Z67" s="4"/>
      <c r="AA67" s="4"/>
    </row>
    <row r="100" spans="1:28" s="1" customFormat="1" ht="16.5">
      <c r="A100" s="5">
        <v>26</v>
      </c>
      <c r="B100" s="2">
        <v>42877</v>
      </c>
      <c r="C100" s="5">
        <v>1</v>
      </c>
      <c r="D100" s="5">
        <v>62807</v>
      </c>
      <c r="E100" s="5">
        <v>30</v>
      </c>
      <c r="F100" s="5">
        <v>14</v>
      </c>
      <c r="G100" s="5">
        <v>10</v>
      </c>
      <c r="H100" s="5">
        <v>6</v>
      </c>
      <c r="I100" s="9">
        <v>0.8666666666666667</v>
      </c>
      <c r="J100" s="5">
        <v>1184</v>
      </c>
      <c r="K100" s="4">
        <v>2093.5666666666666</v>
      </c>
      <c r="L100" s="4">
        <v>50</v>
      </c>
      <c r="M100" s="4">
        <v>100</v>
      </c>
      <c r="N100" s="4">
        <v>-39.466666666666669</v>
      </c>
      <c r="O100" s="23">
        <v>2204.1</v>
      </c>
      <c r="P100" s="19">
        <v>2187.8275862068963</v>
      </c>
      <c r="Q100" s="20">
        <v>2117.2142857142858</v>
      </c>
      <c r="R100" s="21">
        <v>2009.2</v>
      </c>
      <c r="S100" s="22">
        <v>8518.34</v>
      </c>
      <c r="T100" s="52">
        <v>196</v>
      </c>
      <c r="U100" s="51">
        <v>9</v>
      </c>
      <c r="V100" s="4"/>
      <c r="W100" s="4"/>
      <c r="X100" s="4"/>
      <c r="Y100" s="4"/>
      <c r="Z100" s="4"/>
      <c r="AA100" s="4"/>
      <c r="AB100" s="4"/>
    </row>
    <row r="133" spans="1:20" ht="16.5">
      <c r="A133" s="5">
        <v>27</v>
      </c>
      <c r="B133" s="2">
        <v>42884</v>
      </c>
      <c r="C133" s="5">
        <v>2</v>
      </c>
      <c r="D133" s="5">
        <v>61267</v>
      </c>
      <c r="E133" s="5">
        <v>30</v>
      </c>
      <c r="F133" s="5">
        <v>15</v>
      </c>
      <c r="G133" s="5">
        <v>11</v>
      </c>
      <c r="H133" s="5">
        <v>4</v>
      </c>
      <c r="I133" s="9">
        <v>0.9</v>
      </c>
      <c r="J133" s="5">
        <v>1090</v>
      </c>
      <c r="K133" s="4">
        <v>2042.2333333333333</v>
      </c>
      <c r="L133" s="4">
        <v>38</v>
      </c>
      <c r="M133" s="4">
        <v>100</v>
      </c>
      <c r="N133" s="4">
        <v>-36.333333333333336</v>
      </c>
      <c r="O133" s="24">
        <v>2143.9</v>
      </c>
      <c r="P133" s="18">
        <v>2204.1</v>
      </c>
      <c r="Q133" s="19">
        <v>2187.8275862068963</v>
      </c>
      <c r="R133" s="20">
        <v>2117.2142857142858</v>
      </c>
      <c r="S133" s="22">
        <v>8653.0400000000009</v>
      </c>
      <c r="T133" s="58">
        <v>57</v>
      </c>
    </row>
    <row r="166" spans="1:28" s="1" customFormat="1" ht="16.5">
      <c r="A166" s="5">
        <v>35</v>
      </c>
      <c r="B166" s="2">
        <v>42954</v>
      </c>
      <c r="C166" s="5">
        <v>2</v>
      </c>
      <c r="D166" s="5">
        <v>62880</v>
      </c>
      <c r="E166" s="5">
        <v>30</v>
      </c>
      <c r="F166" s="5">
        <v>21</v>
      </c>
      <c r="G166" s="5">
        <v>5</v>
      </c>
      <c r="H166" s="5">
        <v>4</v>
      </c>
      <c r="I166" s="9">
        <v>0.93333333333333335</v>
      </c>
      <c r="J166" s="5">
        <v>1081</v>
      </c>
      <c r="K166" s="4">
        <v>2096</v>
      </c>
      <c r="L166" s="4">
        <v>38</v>
      </c>
      <c r="M166" s="4">
        <v>100</v>
      </c>
      <c r="N166" s="4">
        <v>-36.033333333333331</v>
      </c>
      <c r="O166" s="31">
        <v>2197.9666666666667</v>
      </c>
      <c r="P166" s="30">
        <v>2187.8928571428573</v>
      </c>
      <c r="Q166" s="21">
        <v>2137.3571428571427</v>
      </c>
      <c r="R166" s="17">
        <v>2234</v>
      </c>
      <c r="S166" s="22">
        <v>8757.2199999999993</v>
      </c>
      <c r="T166" s="52">
        <v>62</v>
      </c>
      <c r="U166" s="51">
        <v>16159</v>
      </c>
      <c r="V166" s="22"/>
      <c r="W166" s="22"/>
      <c r="X166" s="4"/>
      <c r="Y166" s="4"/>
      <c r="Z166" s="4"/>
      <c r="AA166" s="4"/>
      <c r="AB166" s="4"/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07"/>
  <sheetViews>
    <sheetView zoomScaleNormal="100" workbookViewId="0">
      <pane ySplit="1" topLeftCell="A56" activePane="bottomLeft" state="frozen"/>
      <selection pane="bottomLeft" activeCell="J117" sqref="J117"/>
    </sheetView>
  </sheetViews>
  <sheetFormatPr defaultColWidth="9" defaultRowHeight="16.5"/>
  <cols>
    <col min="1" max="1" width="5.42578125" style="5" customWidth="1"/>
    <col min="2" max="2" width="7" style="5" customWidth="1"/>
    <col min="3" max="3" width="3.7109375" style="54" customWidth="1"/>
    <col min="4" max="4" width="17.42578125" style="1" customWidth="1"/>
    <col min="5" max="5" width="6.42578125" style="5" bestFit="1" customWidth="1"/>
    <col min="6" max="6" width="10.5703125" style="1" bestFit="1" customWidth="1"/>
    <col min="7" max="7" width="9.42578125" style="5" customWidth="1"/>
    <col min="8" max="9" width="5.42578125" style="1" bestFit="1" customWidth="1"/>
    <col min="10" max="10" width="11.28515625" style="1" bestFit="1" customWidth="1"/>
    <col min="11" max="11" width="6.5703125" style="5" bestFit="1" customWidth="1"/>
    <col min="12" max="12" width="34.42578125" style="1" customWidth="1"/>
    <col min="13" max="13" width="10.85546875" style="16" bestFit="1" customWidth="1"/>
    <col min="14" max="14" width="8.85546875" style="5" customWidth="1"/>
    <col min="15" max="15" width="10.85546875" style="16" customWidth="1"/>
    <col min="16" max="16" width="8.42578125" style="16" bestFit="1" customWidth="1"/>
    <col min="17" max="17" width="9.140625" style="5" customWidth="1"/>
    <col min="18" max="16384" width="9" style="1"/>
  </cols>
  <sheetData>
    <row r="1" spans="1:19">
      <c r="A1" s="8" t="s">
        <v>235</v>
      </c>
      <c r="B1" s="8" t="s">
        <v>244</v>
      </c>
      <c r="C1" s="48" t="s">
        <v>466</v>
      </c>
      <c r="D1" s="6" t="s">
        <v>81</v>
      </c>
      <c r="E1" s="8" t="s">
        <v>82</v>
      </c>
      <c r="F1" s="6" t="s">
        <v>217</v>
      </c>
      <c r="G1" s="8" t="s">
        <v>245</v>
      </c>
      <c r="H1" s="6" t="s">
        <v>110</v>
      </c>
      <c r="I1" s="6" t="s">
        <v>85</v>
      </c>
      <c r="J1" s="6" t="s">
        <v>158</v>
      </c>
      <c r="K1" s="8" t="s">
        <v>246</v>
      </c>
      <c r="L1" s="6" t="s">
        <v>84</v>
      </c>
      <c r="M1" s="15" t="s">
        <v>216</v>
      </c>
      <c r="N1" s="8" t="s">
        <v>83</v>
      </c>
      <c r="O1" s="15" t="s">
        <v>248</v>
      </c>
      <c r="P1" s="15" t="s">
        <v>249</v>
      </c>
      <c r="Q1" s="8" t="s">
        <v>233</v>
      </c>
      <c r="R1" s="11" t="s">
        <v>240</v>
      </c>
      <c r="S1" s="3">
        <f>SUM(Q:Q)</f>
        <v>245</v>
      </c>
    </row>
    <row r="2" spans="1:19">
      <c r="A2" s="5">
        <v>1</v>
      </c>
      <c r="B2" s="5">
        <v>1</v>
      </c>
      <c r="C2" s="55"/>
      <c r="D2" s="1" t="s">
        <v>88</v>
      </c>
      <c r="E2" s="5">
        <v>135</v>
      </c>
      <c r="F2" s="10">
        <v>5.0159722222222225</v>
      </c>
      <c r="G2" s="5">
        <v>4</v>
      </c>
      <c r="H2" s="1" t="s">
        <v>111</v>
      </c>
      <c r="I2" s="1" t="s">
        <v>90</v>
      </c>
      <c r="J2" s="1" t="s">
        <v>159</v>
      </c>
      <c r="K2" s="5">
        <v>4</v>
      </c>
      <c r="L2" s="1" t="s">
        <v>112</v>
      </c>
      <c r="M2" s="16">
        <v>0.20833333333333334</v>
      </c>
      <c r="N2" s="5">
        <v>9</v>
      </c>
      <c r="O2" s="16">
        <f t="shared" ref="O2:O13" si="0">K2*M2</f>
        <v>0.83333333333333337</v>
      </c>
      <c r="Q2" s="5">
        <v>30</v>
      </c>
      <c r="R2" s="9">
        <f>Q2/$S$1</f>
        <v>0.12244897959183673</v>
      </c>
    </row>
    <row r="3" spans="1:19">
      <c r="A3" s="5">
        <f>A2+1</f>
        <v>2</v>
      </c>
      <c r="B3" s="5">
        <v>1</v>
      </c>
      <c r="C3" s="55"/>
      <c r="D3" s="1" t="s">
        <v>89</v>
      </c>
      <c r="E3" s="5">
        <v>128</v>
      </c>
      <c r="F3" s="10">
        <v>5.0159722222222225</v>
      </c>
      <c r="G3" s="5">
        <v>10</v>
      </c>
      <c r="H3" s="1" t="s">
        <v>122</v>
      </c>
      <c r="I3" s="1" t="s">
        <v>91</v>
      </c>
      <c r="J3" s="1" t="s">
        <v>160</v>
      </c>
      <c r="K3" s="5">
        <v>4</v>
      </c>
      <c r="L3" s="1" t="s">
        <v>465</v>
      </c>
      <c r="M3" s="16">
        <v>0.16666666666666666</v>
      </c>
      <c r="N3" s="5">
        <v>3</v>
      </c>
      <c r="O3" s="16">
        <f t="shared" si="0"/>
        <v>0.66666666666666663</v>
      </c>
      <c r="Q3" s="5">
        <v>15</v>
      </c>
      <c r="R3" s="9">
        <f t="shared" ref="R3:R92" si="1">Q3/$S$1</f>
        <v>6.1224489795918366E-2</v>
      </c>
    </row>
    <row r="4" spans="1:19">
      <c r="B4" s="5">
        <v>2</v>
      </c>
      <c r="C4" s="55"/>
      <c r="D4" s="1" t="s">
        <v>89</v>
      </c>
      <c r="E4" s="5">
        <v>135</v>
      </c>
      <c r="F4" s="10">
        <v>5.0159722222222225</v>
      </c>
      <c r="G4" s="5">
        <v>11</v>
      </c>
      <c r="H4" s="1" t="s">
        <v>122</v>
      </c>
      <c r="I4" s="1" t="s">
        <v>91</v>
      </c>
      <c r="J4" s="1" t="s">
        <v>160</v>
      </c>
      <c r="K4" s="5">
        <v>4</v>
      </c>
      <c r="L4" s="1" t="s">
        <v>465</v>
      </c>
      <c r="M4" s="16">
        <v>0.16666666666666666</v>
      </c>
      <c r="N4" s="5">
        <v>3</v>
      </c>
      <c r="O4" s="16">
        <f t="shared" ref="O4" si="2">K4*M4</f>
        <v>0.66666666666666663</v>
      </c>
      <c r="Q4" s="5">
        <v>12</v>
      </c>
      <c r="R4" s="9">
        <f t="shared" ref="R4" si="3">Q4/$S$1</f>
        <v>4.8979591836734691E-2</v>
      </c>
    </row>
    <row r="5" spans="1:19">
      <c r="A5" s="5">
        <f>A3+1</f>
        <v>3</v>
      </c>
      <c r="B5" s="5">
        <v>1</v>
      </c>
      <c r="C5" s="55"/>
      <c r="D5" s="1" t="s">
        <v>12</v>
      </c>
      <c r="E5" s="5">
        <v>128</v>
      </c>
      <c r="F5" s="12">
        <v>0.58333333333333337</v>
      </c>
      <c r="G5" s="5">
        <v>23</v>
      </c>
      <c r="H5" s="1" t="s">
        <v>111</v>
      </c>
      <c r="I5" s="1" t="s">
        <v>90</v>
      </c>
      <c r="J5" s="1" t="s">
        <v>161</v>
      </c>
      <c r="K5" s="5">
        <v>23</v>
      </c>
      <c r="L5" s="1" t="s">
        <v>458</v>
      </c>
      <c r="M5" s="16">
        <v>6.9444444444444441E-3</v>
      </c>
      <c r="N5" s="5">
        <v>1</v>
      </c>
      <c r="O5" s="16">
        <f t="shared" si="0"/>
        <v>0.15972222222222221</v>
      </c>
      <c r="Q5" s="5">
        <v>10</v>
      </c>
      <c r="R5" s="9">
        <f t="shared" si="1"/>
        <v>4.0816326530612242E-2</v>
      </c>
    </row>
    <row r="6" spans="1:19">
      <c r="B6" s="5">
        <v>2</v>
      </c>
      <c r="C6" s="55"/>
      <c r="D6" s="1" t="s">
        <v>12</v>
      </c>
      <c r="E6" s="5">
        <v>132</v>
      </c>
      <c r="F6" s="12">
        <v>0.75</v>
      </c>
      <c r="G6" s="5">
        <v>24</v>
      </c>
      <c r="H6" s="1" t="s">
        <v>111</v>
      </c>
      <c r="I6" s="1" t="s">
        <v>90</v>
      </c>
      <c r="J6" s="1" t="s">
        <v>161</v>
      </c>
      <c r="K6" s="5">
        <v>24</v>
      </c>
      <c r="L6" s="1" t="s">
        <v>458</v>
      </c>
      <c r="M6" s="16">
        <v>6.9444444444444441E-3</v>
      </c>
      <c r="N6" s="5">
        <v>1</v>
      </c>
      <c r="O6" s="16">
        <f t="shared" si="0"/>
        <v>0.16666666666666666</v>
      </c>
      <c r="Q6" s="5">
        <v>5</v>
      </c>
      <c r="R6" s="9">
        <f t="shared" si="1"/>
        <v>2.0408163265306121E-2</v>
      </c>
    </row>
    <row r="7" spans="1:19">
      <c r="B7" s="5">
        <v>3</v>
      </c>
      <c r="C7" s="55"/>
      <c r="D7" s="1" t="s">
        <v>12</v>
      </c>
      <c r="E7" s="5">
        <v>135</v>
      </c>
      <c r="F7" s="1">
        <v>0.83333333333333337</v>
      </c>
      <c r="G7" s="5">
        <v>25</v>
      </c>
      <c r="H7" s="1" t="s">
        <v>123</v>
      </c>
      <c r="I7" s="1" t="s">
        <v>92</v>
      </c>
      <c r="J7" s="1" t="s">
        <v>161</v>
      </c>
      <c r="K7" s="5">
        <v>25</v>
      </c>
      <c r="L7" s="1" t="s">
        <v>458</v>
      </c>
      <c r="M7" s="16">
        <v>6.9444444444444441E-3</v>
      </c>
      <c r="N7" s="5">
        <v>1</v>
      </c>
      <c r="O7" s="16">
        <f t="shared" si="0"/>
        <v>0.1736111111111111</v>
      </c>
      <c r="Q7" s="5">
        <v>2</v>
      </c>
      <c r="R7" s="9">
        <f t="shared" si="1"/>
        <v>8.1632653061224497E-3</v>
      </c>
    </row>
    <row r="8" spans="1:19">
      <c r="A8" s="5">
        <f>A5+1</f>
        <v>4</v>
      </c>
      <c r="B8" s="5">
        <v>1</v>
      </c>
      <c r="C8" s="55"/>
      <c r="D8" s="1" t="s">
        <v>16</v>
      </c>
      <c r="E8" s="5">
        <v>129</v>
      </c>
      <c r="F8" s="57" t="s">
        <v>496</v>
      </c>
      <c r="G8" s="5">
        <v>55</v>
      </c>
      <c r="H8" s="1" t="s">
        <v>124</v>
      </c>
      <c r="I8" s="1" t="s">
        <v>97</v>
      </c>
      <c r="J8" s="1" t="s">
        <v>162</v>
      </c>
      <c r="K8" s="5">
        <v>55</v>
      </c>
      <c r="L8" s="1" t="s">
        <v>227</v>
      </c>
      <c r="M8" s="16">
        <v>1.1574074074074073E-4</v>
      </c>
      <c r="N8" s="5">
        <v>1</v>
      </c>
      <c r="O8" s="16">
        <f t="shared" ref="O8" si="4">K8*M8</f>
        <v>6.3657407407407404E-3</v>
      </c>
      <c r="Q8" s="5">
        <v>8</v>
      </c>
      <c r="R8" s="9">
        <f t="shared" ref="R8" si="5">Q8/$S$1</f>
        <v>3.2653061224489799E-2</v>
      </c>
    </row>
    <row r="9" spans="1:19">
      <c r="B9" s="5">
        <v>2</v>
      </c>
      <c r="C9" s="55"/>
      <c r="D9" s="1" t="s">
        <v>16</v>
      </c>
      <c r="E9" s="5">
        <v>131</v>
      </c>
      <c r="F9" s="57" t="s">
        <v>496</v>
      </c>
      <c r="G9" s="5">
        <v>56</v>
      </c>
      <c r="H9" s="1" t="s">
        <v>124</v>
      </c>
      <c r="I9" s="1" t="s">
        <v>97</v>
      </c>
      <c r="J9" s="1" t="s">
        <v>162</v>
      </c>
      <c r="K9" s="5">
        <v>56</v>
      </c>
      <c r="L9" s="1" t="s">
        <v>227</v>
      </c>
      <c r="M9" s="16">
        <v>1.1574074074074073E-4</v>
      </c>
      <c r="N9" s="5">
        <v>1</v>
      </c>
      <c r="O9" s="16">
        <f t="shared" si="0"/>
        <v>6.4814814814814813E-3</v>
      </c>
      <c r="Q9" s="5">
        <v>11</v>
      </c>
      <c r="R9" s="9">
        <f t="shared" si="1"/>
        <v>4.4897959183673466E-2</v>
      </c>
    </row>
    <row r="10" spans="1:19">
      <c r="B10" s="5">
        <v>3</v>
      </c>
      <c r="C10" s="55"/>
      <c r="D10" s="1" t="s">
        <v>16</v>
      </c>
      <c r="E10" s="5">
        <v>133</v>
      </c>
      <c r="F10" s="57" t="s">
        <v>496</v>
      </c>
      <c r="G10" s="5">
        <v>57</v>
      </c>
      <c r="H10" s="1" t="s">
        <v>124</v>
      </c>
      <c r="I10" s="1" t="s">
        <v>97</v>
      </c>
      <c r="J10" s="1" t="s">
        <v>162</v>
      </c>
      <c r="K10" s="5">
        <v>57</v>
      </c>
      <c r="L10" s="1" t="s">
        <v>227</v>
      </c>
      <c r="M10" s="16">
        <v>1.1574074074074073E-4</v>
      </c>
      <c r="N10" s="5">
        <v>1</v>
      </c>
      <c r="O10" s="16">
        <f t="shared" ref="O10" si="6">K10*M10</f>
        <v>6.5972222222222213E-3</v>
      </c>
      <c r="Q10" s="5">
        <v>8</v>
      </c>
      <c r="R10" s="9">
        <f t="shared" ref="R10" si="7">Q10/$S$1</f>
        <v>3.2653061224489799E-2</v>
      </c>
    </row>
    <row r="11" spans="1:19">
      <c r="B11" s="5">
        <v>4</v>
      </c>
      <c r="C11" s="55"/>
      <c r="D11" s="1" t="s">
        <v>16</v>
      </c>
      <c r="E11" s="5">
        <v>135</v>
      </c>
      <c r="F11" s="57" t="s">
        <v>496</v>
      </c>
      <c r="G11" s="5">
        <v>58</v>
      </c>
      <c r="H11" s="1" t="s">
        <v>124</v>
      </c>
      <c r="I11" s="1" t="s">
        <v>97</v>
      </c>
      <c r="J11" s="1" t="s">
        <v>162</v>
      </c>
      <c r="K11" s="5">
        <v>58</v>
      </c>
      <c r="L11" s="1" t="s">
        <v>227</v>
      </c>
      <c r="M11" s="16">
        <v>1.1574074074074073E-4</v>
      </c>
      <c r="N11" s="5">
        <v>1</v>
      </c>
      <c r="O11" s="16">
        <f t="shared" si="0"/>
        <v>6.7129629629629622E-3</v>
      </c>
      <c r="Q11" s="5">
        <v>3</v>
      </c>
      <c r="R11" s="9">
        <f t="shared" si="1"/>
        <v>1.2244897959183673E-2</v>
      </c>
    </row>
    <row r="12" spans="1:19">
      <c r="A12" s="5">
        <f>A8+1</f>
        <v>5</v>
      </c>
      <c r="B12" s="5">
        <v>1</v>
      </c>
      <c r="C12" s="55"/>
      <c r="D12" s="1" t="s">
        <v>14</v>
      </c>
      <c r="E12" s="5">
        <v>125</v>
      </c>
      <c r="F12" s="57" t="s">
        <v>496</v>
      </c>
      <c r="G12" s="5">
        <v>5</v>
      </c>
      <c r="H12" s="1" t="s">
        <v>121</v>
      </c>
      <c r="I12" s="1" t="s">
        <v>97</v>
      </c>
      <c r="J12" s="1" t="s">
        <v>163</v>
      </c>
      <c r="K12" s="5">
        <v>6</v>
      </c>
      <c r="L12" s="1" t="s">
        <v>462</v>
      </c>
      <c r="M12" s="16">
        <v>5.7870370370370366E-5</v>
      </c>
      <c r="N12" s="5">
        <v>1</v>
      </c>
      <c r="O12" s="16">
        <f t="shared" ref="O12" si="8">K12*M12</f>
        <v>3.4722222222222218E-4</v>
      </c>
      <c r="Q12" s="5">
        <v>15</v>
      </c>
      <c r="R12" s="9">
        <f t="shared" ref="R12" si="9">Q12/$S$1</f>
        <v>6.1224489795918366E-2</v>
      </c>
    </row>
    <row r="13" spans="1:19">
      <c r="B13" s="5">
        <v>2</v>
      </c>
      <c r="C13" s="55"/>
      <c r="D13" s="1" t="s">
        <v>93</v>
      </c>
      <c r="E13" s="5">
        <v>135</v>
      </c>
      <c r="F13" s="57" t="s">
        <v>496</v>
      </c>
      <c r="G13" s="5">
        <v>6</v>
      </c>
      <c r="H13" s="1" t="s">
        <v>121</v>
      </c>
      <c r="I13" s="1" t="s">
        <v>98</v>
      </c>
      <c r="J13" s="1" t="s">
        <v>163</v>
      </c>
      <c r="K13" s="5">
        <v>6</v>
      </c>
      <c r="L13" s="1" t="s">
        <v>462</v>
      </c>
      <c r="M13" s="16">
        <v>5.7870370370370366E-5</v>
      </c>
      <c r="N13" s="5">
        <v>1</v>
      </c>
      <c r="O13" s="16">
        <f t="shared" si="0"/>
        <v>3.4722222222222218E-4</v>
      </c>
      <c r="Q13" s="5">
        <v>5</v>
      </c>
      <c r="R13" s="9">
        <f t="shared" si="1"/>
        <v>2.0408163265306121E-2</v>
      </c>
    </row>
    <row r="14" spans="1:19">
      <c r="A14" s="5">
        <f>A12+1</f>
        <v>6</v>
      </c>
      <c r="B14" s="5">
        <v>1</v>
      </c>
      <c r="C14" s="55"/>
      <c r="D14" s="1" t="s">
        <v>21</v>
      </c>
      <c r="E14" s="5">
        <v>131</v>
      </c>
      <c r="F14" s="10">
        <v>2</v>
      </c>
      <c r="G14" s="5">
        <v>60</v>
      </c>
      <c r="H14" s="1" t="s">
        <v>153</v>
      </c>
      <c r="I14" s="1" t="s">
        <v>156</v>
      </c>
      <c r="J14" s="1" t="s">
        <v>21</v>
      </c>
      <c r="K14" s="5">
        <v>7</v>
      </c>
      <c r="L14" s="1" t="s">
        <v>464</v>
      </c>
      <c r="M14" s="16">
        <v>8.3333333333333332E-3</v>
      </c>
      <c r="N14" s="5">
        <v>8</v>
      </c>
      <c r="O14" s="16">
        <f>K14*M14</f>
        <v>5.8333333333333334E-2</v>
      </c>
      <c r="Q14" s="5">
        <v>15</v>
      </c>
      <c r="R14" s="9">
        <f>Q14/$S$1</f>
        <v>6.1224489795918366E-2</v>
      </c>
    </row>
    <row r="15" spans="1:19">
      <c r="B15" s="5">
        <v>2</v>
      </c>
      <c r="C15" s="55"/>
      <c r="D15" s="1" t="s">
        <v>21</v>
      </c>
      <c r="E15" s="5">
        <v>135</v>
      </c>
      <c r="F15" s="10">
        <v>1.0159722222222223</v>
      </c>
      <c r="G15" s="5">
        <v>65</v>
      </c>
      <c r="H15" s="1" t="s">
        <v>153</v>
      </c>
      <c r="I15" s="1" t="s">
        <v>156</v>
      </c>
      <c r="J15" s="1" t="s">
        <v>21</v>
      </c>
      <c r="K15" s="5">
        <v>8</v>
      </c>
      <c r="L15" s="1" t="s">
        <v>463</v>
      </c>
      <c r="M15" s="16">
        <v>8.3333333333333332E-3</v>
      </c>
      <c r="N15" s="5">
        <v>8</v>
      </c>
      <c r="O15" s="16">
        <f t="shared" ref="O15" si="10">K15*M15</f>
        <v>6.6666666666666666E-2</v>
      </c>
      <c r="Q15" s="5">
        <v>7</v>
      </c>
      <c r="R15" s="9">
        <f>Q15/$S$1</f>
        <v>2.8571428571428571E-2</v>
      </c>
    </row>
    <row r="16" spans="1:19">
      <c r="A16" s="5">
        <f>A14+1</f>
        <v>7</v>
      </c>
      <c r="B16" s="5">
        <v>1</v>
      </c>
      <c r="C16" s="55"/>
      <c r="D16" s="1" t="s">
        <v>218</v>
      </c>
      <c r="E16" s="5">
        <v>131</v>
      </c>
      <c r="F16" s="12">
        <v>0.83333333333333337</v>
      </c>
      <c r="G16" s="5">
        <v>123</v>
      </c>
      <c r="H16" s="1" t="s">
        <v>124</v>
      </c>
      <c r="I16" s="1" t="s">
        <v>99</v>
      </c>
      <c r="J16" s="1" t="s">
        <v>164</v>
      </c>
      <c r="K16" s="5">
        <v>6</v>
      </c>
      <c r="L16" s="1" t="s">
        <v>461</v>
      </c>
      <c r="M16" s="16">
        <v>1.3888888888888888E-2</v>
      </c>
      <c r="N16" s="5">
        <v>18</v>
      </c>
      <c r="O16" s="16">
        <f t="shared" ref="O16" si="11">K16*M16</f>
        <v>8.3333333333333329E-2</v>
      </c>
      <c r="Q16" s="5">
        <v>6</v>
      </c>
      <c r="R16" s="9">
        <f t="shared" si="1"/>
        <v>2.4489795918367346E-2</v>
      </c>
    </row>
    <row r="17" spans="1:18">
      <c r="B17" s="5">
        <v>2</v>
      </c>
      <c r="C17" s="55"/>
      <c r="D17" s="1" t="s">
        <v>218</v>
      </c>
      <c r="E17" s="5">
        <v>133</v>
      </c>
      <c r="F17" s="12">
        <v>0.83333333333333337</v>
      </c>
      <c r="G17" s="5">
        <v>124</v>
      </c>
      <c r="H17" s="1" t="s">
        <v>124</v>
      </c>
      <c r="I17" s="1" t="s">
        <v>99</v>
      </c>
      <c r="J17" s="1" t="s">
        <v>164</v>
      </c>
      <c r="K17" s="5">
        <v>6</v>
      </c>
      <c r="L17" s="1" t="s">
        <v>461</v>
      </c>
      <c r="M17" s="16">
        <v>1.3888888888888888E-2</v>
      </c>
      <c r="N17" s="5">
        <v>18</v>
      </c>
      <c r="O17" s="16">
        <f t="shared" ref="O17" si="12">K17*M17</f>
        <v>8.3333333333333329E-2</v>
      </c>
      <c r="Q17" s="5">
        <v>3</v>
      </c>
      <c r="R17" s="9">
        <f t="shared" si="1"/>
        <v>1.2244897959183673E-2</v>
      </c>
    </row>
    <row r="18" spans="1:18">
      <c r="B18" s="5">
        <v>3</v>
      </c>
      <c r="C18" s="55"/>
      <c r="D18" s="1" t="s">
        <v>218</v>
      </c>
      <c r="E18" s="5">
        <v>135</v>
      </c>
      <c r="F18" s="12">
        <v>0.83333333333333337</v>
      </c>
      <c r="G18" s="5">
        <v>125</v>
      </c>
      <c r="H18" s="1" t="s">
        <v>125</v>
      </c>
      <c r="I18" s="1" t="s">
        <v>99</v>
      </c>
      <c r="J18" s="1" t="s">
        <v>164</v>
      </c>
      <c r="K18" s="5">
        <v>7</v>
      </c>
      <c r="L18" s="1" t="s">
        <v>461</v>
      </c>
      <c r="M18" s="16">
        <v>1.3888888888888888E-2</v>
      </c>
      <c r="N18" s="5">
        <v>18</v>
      </c>
      <c r="O18" s="16">
        <f t="shared" ref="O18:O100" si="13">K18*M18</f>
        <v>9.722222222222221E-2</v>
      </c>
      <c r="Q18" s="5">
        <v>3</v>
      </c>
      <c r="R18" s="9">
        <f t="shared" si="1"/>
        <v>1.2244897959183673E-2</v>
      </c>
    </row>
    <row r="19" spans="1:18">
      <c r="A19" s="5">
        <f>A16+1</f>
        <v>8</v>
      </c>
      <c r="B19" s="5">
        <v>1</v>
      </c>
      <c r="C19" s="56"/>
      <c r="D19" s="1" t="s">
        <v>94</v>
      </c>
      <c r="E19" s="5">
        <v>130</v>
      </c>
      <c r="F19" s="10">
        <v>1.0062499999999999</v>
      </c>
      <c r="G19" s="5">
        <v>35</v>
      </c>
      <c r="H19" s="1" t="s">
        <v>230</v>
      </c>
      <c r="I19" s="1" t="s">
        <v>99</v>
      </c>
      <c r="J19" s="1" t="s">
        <v>169</v>
      </c>
      <c r="K19" s="5">
        <v>3</v>
      </c>
      <c r="L19" s="1" t="s">
        <v>456</v>
      </c>
      <c r="M19" s="16">
        <v>0.16666666666666666</v>
      </c>
      <c r="N19" s="5">
        <v>12</v>
      </c>
      <c r="O19" s="16">
        <f>K19*M19</f>
        <v>0.5</v>
      </c>
      <c r="Q19" s="5">
        <v>1</v>
      </c>
      <c r="R19" s="9">
        <f t="shared" ref="R19" si="14">Q19/$S$1</f>
        <v>4.0816326530612249E-3</v>
      </c>
    </row>
    <row r="20" spans="1:18">
      <c r="A20" s="1"/>
      <c r="B20" s="5">
        <v>2</v>
      </c>
      <c r="C20" s="56"/>
      <c r="D20" s="1" t="s">
        <v>94</v>
      </c>
      <c r="E20" s="5">
        <v>133</v>
      </c>
      <c r="F20" s="10">
        <v>1.0062499999999999</v>
      </c>
      <c r="G20" s="5">
        <v>36</v>
      </c>
      <c r="H20" s="1" t="s">
        <v>230</v>
      </c>
      <c r="I20" s="1" t="s">
        <v>99</v>
      </c>
      <c r="J20" s="1" t="s">
        <v>169</v>
      </c>
      <c r="K20" s="5">
        <v>3</v>
      </c>
      <c r="L20" s="1" t="s">
        <v>456</v>
      </c>
      <c r="M20" s="16">
        <v>0.16666666666666666</v>
      </c>
      <c r="N20" s="5">
        <v>12</v>
      </c>
      <c r="O20" s="16">
        <f>K20*M20</f>
        <v>0.5</v>
      </c>
      <c r="Q20" s="5">
        <v>1</v>
      </c>
      <c r="R20" s="9">
        <f t="shared" si="1"/>
        <v>4.0816326530612249E-3</v>
      </c>
    </row>
    <row r="21" spans="1:18">
      <c r="B21" s="5">
        <v>3</v>
      </c>
      <c r="C21" s="56"/>
      <c r="D21" s="1" t="s">
        <v>94</v>
      </c>
      <c r="E21" s="5">
        <v>135</v>
      </c>
      <c r="F21" s="10">
        <v>1.0062499999999999</v>
      </c>
      <c r="G21" s="5">
        <v>37</v>
      </c>
      <c r="H21" s="1" t="s">
        <v>231</v>
      </c>
      <c r="I21" s="1" t="s">
        <v>100</v>
      </c>
      <c r="J21" s="1" t="s">
        <v>169</v>
      </c>
      <c r="K21" s="5">
        <v>4</v>
      </c>
      <c r="L21" s="1" t="s">
        <v>457</v>
      </c>
      <c r="M21" s="16">
        <v>0.16666666666666666</v>
      </c>
      <c r="N21" s="5">
        <v>12</v>
      </c>
      <c r="O21" s="16">
        <f t="shared" si="13"/>
        <v>0.66666666666666663</v>
      </c>
      <c r="Q21" s="5">
        <v>1</v>
      </c>
      <c r="R21" s="9">
        <f t="shared" si="1"/>
        <v>4.0816326530612249E-3</v>
      </c>
    </row>
    <row r="22" spans="1:18">
      <c r="A22" s="5">
        <f>A19+1</f>
        <v>9</v>
      </c>
      <c r="B22" s="5">
        <v>1</v>
      </c>
      <c r="C22" s="56"/>
      <c r="D22" s="1" t="s">
        <v>95</v>
      </c>
      <c r="E22" s="5">
        <v>132</v>
      </c>
      <c r="F22" s="12">
        <v>0.41666666666666669</v>
      </c>
      <c r="G22" s="5">
        <v>53</v>
      </c>
      <c r="H22" s="1" t="s">
        <v>154</v>
      </c>
      <c r="I22" s="1" t="s">
        <v>99</v>
      </c>
      <c r="J22" s="1" t="s">
        <v>165</v>
      </c>
      <c r="K22" s="5">
        <v>3</v>
      </c>
      <c r="L22" s="1" t="s">
        <v>224</v>
      </c>
      <c r="M22" s="16">
        <v>4.1666666666666664E-2</v>
      </c>
      <c r="N22" s="5">
        <v>18</v>
      </c>
      <c r="O22" s="16">
        <f t="shared" ref="O22" si="15">K22*M22</f>
        <v>0.125</v>
      </c>
      <c r="Q22" s="5">
        <v>1</v>
      </c>
      <c r="R22" s="9">
        <f t="shared" si="1"/>
        <v>4.0816326530612249E-3</v>
      </c>
    </row>
    <row r="23" spans="1:18">
      <c r="B23" s="5">
        <v>2</v>
      </c>
      <c r="C23" s="56"/>
      <c r="D23" s="1" t="s">
        <v>95</v>
      </c>
      <c r="E23" s="5">
        <v>135</v>
      </c>
      <c r="H23" s="1" t="s">
        <v>154</v>
      </c>
      <c r="I23" s="1" t="s">
        <v>100</v>
      </c>
      <c r="J23" s="1" t="s">
        <v>165</v>
      </c>
      <c r="L23" s="1" t="s">
        <v>224</v>
      </c>
      <c r="M23" s="16">
        <v>4.1666666666666664E-2</v>
      </c>
      <c r="O23" s="16">
        <f t="shared" si="13"/>
        <v>0</v>
      </c>
      <c r="R23" s="9">
        <f t="shared" si="1"/>
        <v>0</v>
      </c>
    </row>
    <row r="24" spans="1:18">
      <c r="A24" s="5">
        <f>A22+1</f>
        <v>10</v>
      </c>
      <c r="B24" s="5">
        <v>1</v>
      </c>
      <c r="C24" s="56"/>
      <c r="D24" s="1" t="s">
        <v>147</v>
      </c>
      <c r="E24" s="5">
        <v>130</v>
      </c>
      <c r="F24" s="10">
        <v>5.0159722222222225</v>
      </c>
      <c r="G24" s="5">
        <v>25</v>
      </c>
      <c r="H24" s="1" t="s">
        <v>137</v>
      </c>
      <c r="I24" s="1" t="s">
        <v>99</v>
      </c>
      <c r="J24" s="1" t="s">
        <v>166</v>
      </c>
      <c r="K24" s="5">
        <v>3</v>
      </c>
      <c r="L24" s="1" t="s">
        <v>247</v>
      </c>
      <c r="M24" s="16">
        <v>0.29166666666666669</v>
      </c>
      <c r="N24" s="5">
        <v>12</v>
      </c>
      <c r="O24" s="16">
        <f t="shared" ref="O24" si="16">K24*M24</f>
        <v>0.875</v>
      </c>
      <c r="Q24" s="5">
        <v>2</v>
      </c>
      <c r="R24" s="9">
        <f t="shared" ref="R24" si="17">Q24/$S$1</f>
        <v>8.1632653061224497E-3</v>
      </c>
    </row>
    <row r="25" spans="1:18">
      <c r="B25" s="5">
        <v>2</v>
      </c>
      <c r="C25" s="56"/>
      <c r="D25" s="1" t="s">
        <v>147</v>
      </c>
      <c r="E25" s="5">
        <v>135</v>
      </c>
      <c r="H25" s="1" t="s">
        <v>148</v>
      </c>
      <c r="I25" s="1" t="s">
        <v>100</v>
      </c>
      <c r="J25" s="1" t="s">
        <v>166</v>
      </c>
      <c r="L25" s="1" t="s">
        <v>247</v>
      </c>
      <c r="M25" s="16">
        <v>0.29166666666666669</v>
      </c>
      <c r="O25" s="16">
        <f t="shared" si="13"/>
        <v>0</v>
      </c>
      <c r="R25" s="9">
        <f t="shared" si="1"/>
        <v>0</v>
      </c>
    </row>
    <row r="26" spans="1:18">
      <c r="A26" s="5">
        <f>A24+1</f>
        <v>11</v>
      </c>
      <c r="B26" s="5">
        <v>1</v>
      </c>
      <c r="C26" s="56"/>
      <c r="D26" s="1" t="s">
        <v>146</v>
      </c>
      <c r="E26" s="5">
        <v>133</v>
      </c>
      <c r="F26" s="10">
        <v>1.5</v>
      </c>
      <c r="G26" s="5">
        <v>32</v>
      </c>
      <c r="H26" s="1" t="s">
        <v>140</v>
      </c>
      <c r="I26" s="1" t="s">
        <v>99</v>
      </c>
      <c r="J26" s="1" t="s">
        <v>167</v>
      </c>
      <c r="K26" s="5">
        <v>3</v>
      </c>
      <c r="L26" s="1" t="s">
        <v>502</v>
      </c>
      <c r="M26" s="16">
        <v>0.25</v>
      </c>
      <c r="N26" s="5">
        <v>12</v>
      </c>
      <c r="O26" s="16">
        <f>K26*M26</f>
        <v>0.75</v>
      </c>
      <c r="Q26" s="5">
        <v>1</v>
      </c>
      <c r="R26" s="9">
        <f t="shared" ref="R26" si="18">Q26/$S$1</f>
        <v>4.0816326530612249E-3</v>
      </c>
    </row>
    <row r="27" spans="1:18">
      <c r="B27" s="5">
        <v>2</v>
      </c>
      <c r="C27" s="56"/>
      <c r="D27" s="1" t="s">
        <v>146</v>
      </c>
      <c r="E27" s="5">
        <v>135</v>
      </c>
      <c r="F27" s="10">
        <v>1.5</v>
      </c>
      <c r="G27" s="5">
        <v>33</v>
      </c>
      <c r="H27" s="1" t="s">
        <v>232</v>
      </c>
      <c r="I27" s="1" t="s">
        <v>100</v>
      </c>
      <c r="J27" s="1" t="s">
        <v>167</v>
      </c>
      <c r="K27" s="5">
        <v>3</v>
      </c>
      <c r="L27" s="1" t="s">
        <v>502</v>
      </c>
      <c r="M27" s="16">
        <v>0.25</v>
      </c>
      <c r="N27" s="5">
        <v>12</v>
      </c>
      <c r="O27" s="16">
        <f t="shared" si="13"/>
        <v>0.75</v>
      </c>
      <c r="Q27" s="5">
        <v>2</v>
      </c>
      <c r="R27" s="9">
        <f t="shared" si="1"/>
        <v>8.1632653061224497E-3</v>
      </c>
    </row>
    <row r="28" spans="1:18">
      <c r="A28" s="5">
        <f>A26+1</f>
        <v>12</v>
      </c>
      <c r="B28" s="5">
        <v>1</v>
      </c>
      <c r="C28" s="56"/>
      <c r="D28" s="1" t="s">
        <v>96</v>
      </c>
      <c r="E28" s="5">
        <v>135</v>
      </c>
      <c r="H28" s="1" t="s">
        <v>126</v>
      </c>
      <c r="I28" s="1" t="s">
        <v>100</v>
      </c>
      <c r="J28" s="1" t="s">
        <v>168</v>
      </c>
      <c r="M28" s="16">
        <v>1.3888888888888888E-2</v>
      </c>
      <c r="O28" s="16">
        <f t="shared" si="13"/>
        <v>0</v>
      </c>
      <c r="R28" s="9">
        <f t="shared" si="1"/>
        <v>0</v>
      </c>
    </row>
    <row r="29" spans="1:18">
      <c r="A29" s="5">
        <f>A28+1</f>
        <v>13</v>
      </c>
      <c r="B29" s="5">
        <v>1</v>
      </c>
      <c r="C29" s="56"/>
      <c r="D29" s="1" t="s">
        <v>439</v>
      </c>
      <c r="E29" s="5">
        <v>135</v>
      </c>
      <c r="F29" s="10">
        <v>1.2083333333333333</v>
      </c>
      <c r="G29" s="5">
        <v>21</v>
      </c>
      <c r="H29" s="1" t="s">
        <v>438</v>
      </c>
      <c r="I29" s="1" t="s">
        <v>99</v>
      </c>
      <c r="J29" s="1" t="s">
        <v>437</v>
      </c>
      <c r="K29" s="5">
        <v>5</v>
      </c>
      <c r="L29" s="1" t="s">
        <v>440</v>
      </c>
      <c r="M29" s="16">
        <v>2.0833333333333332E-2</v>
      </c>
      <c r="N29" s="5">
        <v>5</v>
      </c>
      <c r="O29" s="16">
        <f t="shared" si="13"/>
        <v>0.10416666666666666</v>
      </c>
      <c r="Q29" s="5">
        <v>1</v>
      </c>
      <c r="R29" s="9">
        <f t="shared" si="1"/>
        <v>4.0816326530612249E-3</v>
      </c>
    </row>
    <row r="30" spans="1:18">
      <c r="A30" s="5">
        <f>A29+1</f>
        <v>14</v>
      </c>
      <c r="B30" s="5">
        <v>1</v>
      </c>
      <c r="C30" s="56"/>
      <c r="D30" s="1" t="s">
        <v>499</v>
      </c>
      <c r="E30" s="5">
        <v>135</v>
      </c>
      <c r="F30" s="10">
        <v>1.2083333333333333</v>
      </c>
      <c r="G30" s="5">
        <v>11</v>
      </c>
      <c r="H30" s="1" t="s">
        <v>131</v>
      </c>
      <c r="I30" s="1" t="s">
        <v>99</v>
      </c>
      <c r="J30" s="1" t="s">
        <v>437</v>
      </c>
      <c r="K30" s="5">
        <v>3</v>
      </c>
      <c r="L30" s="1" t="s">
        <v>498</v>
      </c>
      <c r="M30" s="16">
        <v>2.0833333333333332E-2</v>
      </c>
      <c r="N30" s="5">
        <v>4</v>
      </c>
      <c r="O30" s="16">
        <f t="shared" ref="O30" si="19">K30*M30</f>
        <v>6.25E-2</v>
      </c>
      <c r="Q30" s="5">
        <v>1</v>
      </c>
      <c r="R30" s="9">
        <f t="shared" ref="R30" si="20">Q30/$S$1</f>
        <v>4.0816326530612249E-3</v>
      </c>
    </row>
    <row r="31" spans="1:18">
      <c r="A31" s="5">
        <f>A30+1</f>
        <v>15</v>
      </c>
      <c r="B31" s="5">
        <v>1</v>
      </c>
      <c r="C31" s="56"/>
      <c r="D31" s="1" t="s">
        <v>101</v>
      </c>
      <c r="E31" s="5">
        <v>128</v>
      </c>
      <c r="F31" s="10">
        <v>2</v>
      </c>
      <c r="G31" s="5">
        <v>139</v>
      </c>
      <c r="H31" s="1" t="s">
        <v>204</v>
      </c>
      <c r="I31" s="1" t="s">
        <v>170</v>
      </c>
      <c r="J31" s="1" t="s">
        <v>174</v>
      </c>
      <c r="K31" s="5">
        <v>3</v>
      </c>
      <c r="L31" s="1" t="s">
        <v>223</v>
      </c>
      <c r="M31" s="16">
        <v>0.5</v>
      </c>
      <c r="N31" s="5">
        <v>50</v>
      </c>
      <c r="O31" s="16">
        <v>1.5</v>
      </c>
      <c r="Q31" s="5">
        <v>2</v>
      </c>
      <c r="R31" s="9">
        <f t="shared" si="1"/>
        <v>8.1632653061224497E-3</v>
      </c>
    </row>
    <row r="32" spans="1:18">
      <c r="B32" s="5">
        <v>2</v>
      </c>
      <c r="C32" s="56"/>
      <c r="D32" s="1" t="s">
        <v>101</v>
      </c>
      <c r="E32" s="5">
        <v>132</v>
      </c>
      <c r="F32" s="10">
        <v>2</v>
      </c>
      <c r="G32" s="5">
        <v>141</v>
      </c>
      <c r="H32" s="1" t="s">
        <v>204</v>
      </c>
      <c r="I32" s="1" t="s">
        <v>170</v>
      </c>
      <c r="J32" s="1" t="s">
        <v>174</v>
      </c>
      <c r="K32" s="5">
        <v>3</v>
      </c>
      <c r="L32" s="1" t="s">
        <v>223</v>
      </c>
      <c r="M32" s="16">
        <v>0.5</v>
      </c>
      <c r="N32" s="5">
        <v>50</v>
      </c>
      <c r="O32" s="16">
        <v>1.5</v>
      </c>
      <c r="Q32" s="5">
        <v>2</v>
      </c>
      <c r="R32" s="9">
        <f t="shared" ref="R32" si="21">Q32/$S$1</f>
        <v>8.1632653061224497E-3</v>
      </c>
    </row>
    <row r="33" spans="1:18">
      <c r="B33" s="5">
        <v>3</v>
      </c>
      <c r="C33" s="56"/>
      <c r="D33" s="1" t="s">
        <v>101</v>
      </c>
      <c r="E33" s="5">
        <v>135</v>
      </c>
      <c r="F33" s="10">
        <v>2</v>
      </c>
      <c r="G33" s="5">
        <v>144</v>
      </c>
      <c r="H33" s="1" t="s">
        <v>204</v>
      </c>
      <c r="I33" s="1" t="s">
        <v>170</v>
      </c>
      <c r="J33" s="1" t="s">
        <v>174</v>
      </c>
      <c r="K33" s="5">
        <v>3</v>
      </c>
      <c r="L33" s="1" t="s">
        <v>223</v>
      </c>
      <c r="M33" s="16">
        <v>0.5</v>
      </c>
      <c r="N33" s="5">
        <v>50</v>
      </c>
      <c r="O33" s="16">
        <f t="shared" si="13"/>
        <v>1.5</v>
      </c>
      <c r="Q33" s="5">
        <v>1</v>
      </c>
      <c r="R33" s="9">
        <f t="shared" si="1"/>
        <v>4.0816326530612249E-3</v>
      </c>
    </row>
    <row r="34" spans="1:18">
      <c r="A34" s="5">
        <f>A31+1</f>
        <v>16</v>
      </c>
      <c r="B34" s="5">
        <v>1</v>
      </c>
      <c r="C34" s="56"/>
      <c r="D34" s="1" t="s">
        <v>102</v>
      </c>
      <c r="E34" s="5">
        <v>132</v>
      </c>
      <c r="F34" s="10">
        <v>0.58333333333333337</v>
      </c>
      <c r="G34" s="5">
        <v>167</v>
      </c>
      <c r="H34" s="1" t="s">
        <v>139</v>
      </c>
      <c r="I34" s="1" t="s">
        <v>170</v>
      </c>
      <c r="J34" s="1" t="s">
        <v>174</v>
      </c>
      <c r="K34" s="5">
        <v>4</v>
      </c>
      <c r="L34" s="1" t="s">
        <v>223</v>
      </c>
      <c r="M34" s="16">
        <v>8.3333333333333329E-2</v>
      </c>
      <c r="N34" s="5">
        <v>50</v>
      </c>
      <c r="O34" s="16">
        <f t="shared" ref="O34" si="22">K34*M34</f>
        <v>0.33333333333333331</v>
      </c>
      <c r="Q34" s="5">
        <v>1</v>
      </c>
      <c r="R34" s="9">
        <f t="shared" ref="R34" si="23">Q34/$S$1</f>
        <v>4.0816326530612249E-3</v>
      </c>
    </row>
    <row r="35" spans="1:18">
      <c r="B35" s="5">
        <v>2</v>
      </c>
      <c r="C35" s="56"/>
      <c r="D35" s="1" t="s">
        <v>102</v>
      </c>
      <c r="E35" s="5">
        <v>135</v>
      </c>
      <c r="H35" s="1" t="s">
        <v>207</v>
      </c>
      <c r="I35" s="1" t="s">
        <v>171</v>
      </c>
      <c r="J35" s="1" t="s">
        <v>174</v>
      </c>
      <c r="M35" s="16">
        <v>8.3333333333333329E-2</v>
      </c>
      <c r="O35" s="16">
        <f t="shared" si="13"/>
        <v>0</v>
      </c>
      <c r="R35" s="9">
        <f t="shared" si="1"/>
        <v>0</v>
      </c>
    </row>
    <row r="36" spans="1:18">
      <c r="A36" s="5">
        <f>A34+1</f>
        <v>17</v>
      </c>
      <c r="B36" s="5">
        <v>1</v>
      </c>
      <c r="C36" s="56"/>
      <c r="D36" s="1" t="s">
        <v>543</v>
      </c>
      <c r="E36" s="5">
        <v>132</v>
      </c>
      <c r="F36" s="12"/>
      <c r="G36" s="5">
        <v>248</v>
      </c>
      <c r="H36" s="1" t="s">
        <v>129</v>
      </c>
      <c r="I36" s="1" t="s">
        <v>170</v>
      </c>
      <c r="J36" s="1" t="s">
        <v>174</v>
      </c>
      <c r="K36" s="5">
        <v>5</v>
      </c>
      <c r="L36" s="1" t="s">
        <v>223</v>
      </c>
      <c r="M36" s="16">
        <v>1.3888888888888888E-2</v>
      </c>
      <c r="N36" s="5">
        <v>50</v>
      </c>
      <c r="O36" s="16">
        <f t="shared" si="13"/>
        <v>6.9444444444444448E-2</v>
      </c>
      <c r="Q36" s="5">
        <v>1</v>
      </c>
      <c r="R36" s="9">
        <f t="shared" ref="R36" si="24">Q36/$S$1</f>
        <v>4.0816326530612249E-3</v>
      </c>
    </row>
    <row r="37" spans="1:18">
      <c r="B37" s="5">
        <v>2</v>
      </c>
      <c r="C37" s="56"/>
      <c r="D37" s="1" t="s">
        <v>543</v>
      </c>
      <c r="E37" s="5">
        <v>135</v>
      </c>
      <c r="F37" s="12"/>
      <c r="H37" s="1" t="s">
        <v>129</v>
      </c>
      <c r="I37" s="1" t="s">
        <v>170</v>
      </c>
      <c r="J37" s="1" t="s">
        <v>174</v>
      </c>
      <c r="K37" s="5">
        <v>5</v>
      </c>
      <c r="L37" s="1" t="s">
        <v>223</v>
      </c>
      <c r="M37" s="16">
        <v>1.3888888888888888E-2</v>
      </c>
      <c r="N37" s="5">
        <v>50</v>
      </c>
      <c r="O37" s="16">
        <f t="shared" ref="O37" si="25">K37*M37</f>
        <v>6.9444444444444448E-2</v>
      </c>
      <c r="R37" s="9">
        <f t="shared" ref="R37" si="26">Q37/$S$1</f>
        <v>0</v>
      </c>
    </row>
    <row r="38" spans="1:18">
      <c r="A38" s="5">
        <f>A36+1</f>
        <v>18</v>
      </c>
      <c r="B38" s="5">
        <v>1</v>
      </c>
      <c r="C38" s="56"/>
      <c r="D38" s="1" t="s">
        <v>221</v>
      </c>
      <c r="E38" s="5">
        <v>132</v>
      </c>
      <c r="F38" s="12">
        <v>0.91666666666666663</v>
      </c>
      <c r="G38" s="5">
        <v>135</v>
      </c>
      <c r="H38" s="1" t="s">
        <v>222</v>
      </c>
      <c r="I38" s="1" t="s">
        <v>170</v>
      </c>
      <c r="J38" s="1" t="s">
        <v>174</v>
      </c>
      <c r="K38" s="5">
        <v>3</v>
      </c>
      <c r="L38" s="1" t="s">
        <v>223</v>
      </c>
      <c r="M38" s="16">
        <v>0.16666666666666666</v>
      </c>
      <c r="N38" s="5">
        <v>50</v>
      </c>
      <c r="O38" s="16">
        <f t="shared" ref="O38" si="27">K38*M38</f>
        <v>0.5</v>
      </c>
      <c r="Q38" s="5">
        <v>1</v>
      </c>
      <c r="R38" s="9">
        <f t="shared" si="1"/>
        <v>4.0816326530612249E-3</v>
      </c>
    </row>
    <row r="39" spans="1:18">
      <c r="A39" s="5">
        <f>A38+1</f>
        <v>19</v>
      </c>
      <c r="B39" s="5">
        <v>1</v>
      </c>
      <c r="C39" s="56"/>
      <c r="D39" s="1" t="s">
        <v>226</v>
      </c>
      <c r="E39" s="5">
        <v>132</v>
      </c>
      <c r="F39" s="12">
        <v>0.375</v>
      </c>
      <c r="G39" s="5">
        <v>197</v>
      </c>
      <c r="H39" s="1" t="s">
        <v>222</v>
      </c>
      <c r="I39" s="1" t="s">
        <v>170</v>
      </c>
      <c r="J39" s="1" t="s">
        <v>174</v>
      </c>
      <c r="K39" s="5">
        <v>4</v>
      </c>
      <c r="L39" s="1" t="s">
        <v>223</v>
      </c>
      <c r="M39" s="16">
        <v>4.1666666666666664E-2</v>
      </c>
      <c r="N39" s="5">
        <v>50</v>
      </c>
      <c r="O39" s="16">
        <f t="shared" ref="O39:O40" si="28">K39*M39</f>
        <v>0.16666666666666666</v>
      </c>
      <c r="Q39" s="5">
        <v>1</v>
      </c>
      <c r="R39" s="9">
        <f t="shared" si="1"/>
        <v>4.0816326530612249E-3</v>
      </c>
    </row>
    <row r="40" spans="1:18">
      <c r="B40" s="5">
        <v>2</v>
      </c>
      <c r="C40" s="56"/>
      <c r="D40" s="1" t="s">
        <v>226</v>
      </c>
      <c r="E40" s="5">
        <v>135</v>
      </c>
      <c r="H40" s="1" t="s">
        <v>222</v>
      </c>
      <c r="I40" s="1" t="s">
        <v>170</v>
      </c>
      <c r="J40" s="1" t="s">
        <v>174</v>
      </c>
      <c r="M40" s="16">
        <v>4.1666666666666664E-2</v>
      </c>
      <c r="O40" s="16">
        <f t="shared" si="28"/>
        <v>0</v>
      </c>
      <c r="R40" s="9">
        <f t="shared" si="1"/>
        <v>0</v>
      </c>
    </row>
    <row r="41" spans="1:18">
      <c r="A41" s="5">
        <f>A39+1</f>
        <v>20</v>
      </c>
      <c r="B41" s="5">
        <v>1</v>
      </c>
      <c r="C41" s="56"/>
      <c r="D41" s="1" t="s">
        <v>118</v>
      </c>
      <c r="E41" s="5">
        <v>135</v>
      </c>
      <c r="F41" s="1">
        <v>0.20833333333333334</v>
      </c>
      <c r="G41" s="5">
        <v>188</v>
      </c>
      <c r="H41" s="1" t="s">
        <v>206</v>
      </c>
      <c r="I41" s="1" t="s">
        <v>172</v>
      </c>
      <c r="J41" s="1" t="s">
        <v>174</v>
      </c>
      <c r="K41" s="5">
        <v>2</v>
      </c>
      <c r="L41" s="1" t="s">
        <v>454</v>
      </c>
      <c r="M41" s="16">
        <v>5.5555555555555552E-2</v>
      </c>
      <c r="N41" s="5">
        <v>100</v>
      </c>
      <c r="O41" s="16">
        <f t="shared" si="13"/>
        <v>0.1111111111111111</v>
      </c>
      <c r="Q41" s="5">
        <v>1</v>
      </c>
      <c r="R41" s="9">
        <f t="shared" si="1"/>
        <v>4.0816326530612249E-3</v>
      </c>
    </row>
    <row r="42" spans="1:18">
      <c r="A42" s="5">
        <f>A41+1</f>
        <v>21</v>
      </c>
      <c r="B42" s="5">
        <v>1</v>
      </c>
      <c r="C42" s="56"/>
      <c r="D42" s="1" t="s">
        <v>20</v>
      </c>
      <c r="E42" s="5">
        <v>132</v>
      </c>
      <c r="F42" s="12">
        <v>0.79166666666666663</v>
      </c>
      <c r="G42" s="5">
        <v>123</v>
      </c>
      <c r="H42" s="1" t="s">
        <v>129</v>
      </c>
      <c r="I42" s="1" t="s">
        <v>170</v>
      </c>
      <c r="J42" s="1" t="s">
        <v>174</v>
      </c>
      <c r="K42" s="5">
        <v>1</v>
      </c>
      <c r="L42" s="1" t="s">
        <v>447</v>
      </c>
      <c r="M42" s="16">
        <v>0.20833333333333334</v>
      </c>
      <c r="N42" s="5">
        <v>140</v>
      </c>
      <c r="O42" s="16">
        <f t="shared" ref="O42" si="29">K42*M42</f>
        <v>0.20833333333333334</v>
      </c>
      <c r="Q42" s="5">
        <v>1</v>
      </c>
      <c r="R42" s="9">
        <f t="shared" ref="R42" si="30">Q42/$S$1</f>
        <v>4.0816326530612249E-3</v>
      </c>
    </row>
    <row r="43" spans="1:18">
      <c r="B43" s="5">
        <v>2</v>
      </c>
      <c r="C43" s="56"/>
      <c r="D43" s="1" t="s">
        <v>119</v>
      </c>
      <c r="E43" s="5">
        <v>135</v>
      </c>
      <c r="F43" s="12">
        <v>0.79166666666666663</v>
      </c>
      <c r="G43" s="5">
        <v>125</v>
      </c>
      <c r="H43" s="1" t="s">
        <v>129</v>
      </c>
      <c r="I43" s="1" t="s">
        <v>173</v>
      </c>
      <c r="J43" s="1" t="s">
        <v>174</v>
      </c>
      <c r="K43" s="5">
        <v>1</v>
      </c>
      <c r="L43" s="1" t="s">
        <v>447</v>
      </c>
      <c r="M43" s="16">
        <v>0.20833333333333334</v>
      </c>
      <c r="N43" s="5">
        <v>140</v>
      </c>
      <c r="O43" s="16">
        <f t="shared" si="13"/>
        <v>0.20833333333333334</v>
      </c>
      <c r="Q43" s="5">
        <v>1</v>
      </c>
      <c r="R43" s="9">
        <f t="shared" si="1"/>
        <v>4.0816326530612249E-3</v>
      </c>
    </row>
    <row r="44" spans="1:18">
      <c r="A44" s="5">
        <f>A42+1</f>
        <v>22</v>
      </c>
      <c r="B44" s="5">
        <v>1</v>
      </c>
      <c r="C44" s="56"/>
      <c r="D44" s="1" t="s">
        <v>175</v>
      </c>
      <c r="E44" s="5">
        <v>132</v>
      </c>
      <c r="G44" s="5">
        <v>152</v>
      </c>
      <c r="H44" s="1" t="s">
        <v>179</v>
      </c>
      <c r="I44" s="1" t="s">
        <v>170</v>
      </c>
      <c r="J44" s="1" t="s">
        <v>174</v>
      </c>
      <c r="K44" s="5">
        <v>1</v>
      </c>
      <c r="L44" s="1" t="s">
        <v>453</v>
      </c>
      <c r="M44" s="16">
        <v>0.10416666666666667</v>
      </c>
      <c r="N44" s="5">
        <v>160</v>
      </c>
      <c r="O44" s="16">
        <f t="shared" ref="O44" si="31">K44*M44</f>
        <v>0.10416666666666667</v>
      </c>
      <c r="Q44" s="5">
        <v>2</v>
      </c>
      <c r="R44" s="9">
        <f t="shared" ref="R44" si="32">Q44/$S$1</f>
        <v>8.1632653061224497E-3</v>
      </c>
    </row>
    <row r="45" spans="1:18">
      <c r="B45" s="5">
        <v>2</v>
      </c>
      <c r="C45" s="56"/>
      <c r="D45" s="1" t="s">
        <v>175</v>
      </c>
      <c r="E45" s="5">
        <v>135</v>
      </c>
      <c r="H45" s="1" t="s">
        <v>179</v>
      </c>
      <c r="I45" s="1" t="s">
        <v>173</v>
      </c>
      <c r="J45" s="1" t="s">
        <v>174</v>
      </c>
      <c r="M45" s="16">
        <v>0.10416666666666667</v>
      </c>
      <c r="O45" s="16">
        <f t="shared" si="13"/>
        <v>0</v>
      </c>
      <c r="R45" s="9">
        <f t="shared" si="1"/>
        <v>0</v>
      </c>
    </row>
    <row r="46" spans="1:18">
      <c r="A46" s="5">
        <f>A44+1</f>
        <v>23</v>
      </c>
      <c r="B46" s="5">
        <v>1</v>
      </c>
      <c r="C46" s="56"/>
      <c r="D46" s="1" t="s">
        <v>176</v>
      </c>
      <c r="E46" s="5">
        <v>132</v>
      </c>
      <c r="F46" s="10">
        <v>2</v>
      </c>
      <c r="G46" s="5">
        <v>149</v>
      </c>
      <c r="H46" s="1" t="s">
        <v>180</v>
      </c>
      <c r="I46" s="1" t="s">
        <v>170</v>
      </c>
      <c r="J46" s="1" t="s">
        <v>174</v>
      </c>
      <c r="K46" s="5">
        <v>1</v>
      </c>
      <c r="L46" s="1" t="s">
        <v>452</v>
      </c>
      <c r="M46" s="16">
        <v>0.625</v>
      </c>
      <c r="N46" s="5">
        <v>160</v>
      </c>
      <c r="O46" s="10">
        <v>1.875</v>
      </c>
      <c r="Q46" s="5">
        <v>1</v>
      </c>
      <c r="R46" s="9">
        <f t="shared" ref="R46" si="33">Q46/$S$1</f>
        <v>4.0816326530612249E-3</v>
      </c>
    </row>
    <row r="47" spans="1:18">
      <c r="B47" s="5">
        <v>2</v>
      </c>
      <c r="C47" s="56"/>
      <c r="D47" s="1" t="s">
        <v>176</v>
      </c>
      <c r="E47" s="5">
        <v>135</v>
      </c>
      <c r="H47" s="1" t="s">
        <v>180</v>
      </c>
      <c r="I47" s="1" t="s">
        <v>173</v>
      </c>
      <c r="J47" s="1" t="s">
        <v>174</v>
      </c>
      <c r="M47" s="16">
        <v>0.625</v>
      </c>
      <c r="O47" s="16">
        <f t="shared" si="13"/>
        <v>0</v>
      </c>
      <c r="R47" s="9">
        <f t="shared" si="1"/>
        <v>0</v>
      </c>
    </row>
    <row r="48" spans="1:18">
      <c r="A48" s="5">
        <f>A46+1</f>
        <v>24</v>
      </c>
      <c r="B48" s="5">
        <v>1</v>
      </c>
      <c r="C48" s="56"/>
      <c r="D48" s="1" t="s">
        <v>177</v>
      </c>
      <c r="E48" s="5">
        <v>132</v>
      </c>
      <c r="F48" s="12">
        <v>0.41666666666666669</v>
      </c>
      <c r="G48" s="5">
        <v>147</v>
      </c>
      <c r="H48" s="1" t="s">
        <v>205</v>
      </c>
      <c r="I48" s="1" t="s">
        <v>170</v>
      </c>
      <c r="J48" s="1" t="s">
        <v>174</v>
      </c>
      <c r="K48" s="5">
        <v>1</v>
      </c>
      <c r="L48" s="1" t="s">
        <v>495</v>
      </c>
      <c r="M48" s="16">
        <v>0.14583333333333334</v>
      </c>
      <c r="N48" s="5">
        <v>160</v>
      </c>
      <c r="O48" s="16">
        <f t="shared" ref="O48" si="34">K48*M48</f>
        <v>0.14583333333333334</v>
      </c>
      <c r="Q48" s="5">
        <v>1</v>
      </c>
      <c r="R48" s="9">
        <f t="shared" si="1"/>
        <v>4.0816326530612249E-3</v>
      </c>
    </row>
    <row r="49" spans="1:18">
      <c r="B49" s="5">
        <v>2</v>
      </c>
      <c r="C49" s="56"/>
      <c r="D49" s="1" t="s">
        <v>177</v>
      </c>
      <c r="E49" s="5">
        <v>135</v>
      </c>
      <c r="F49" s="12">
        <v>0.41666666666666669</v>
      </c>
      <c r="G49" s="5">
        <v>149</v>
      </c>
      <c r="H49" s="1" t="s">
        <v>205</v>
      </c>
      <c r="I49" s="1" t="s">
        <v>173</v>
      </c>
      <c r="J49" s="1" t="s">
        <v>174</v>
      </c>
      <c r="K49" s="5">
        <v>1</v>
      </c>
      <c r="L49" s="1" t="s">
        <v>495</v>
      </c>
      <c r="M49" s="16">
        <v>0.14583333333333334</v>
      </c>
      <c r="N49" s="5">
        <v>160</v>
      </c>
      <c r="O49" s="16">
        <f t="shared" si="13"/>
        <v>0.14583333333333334</v>
      </c>
      <c r="Q49" s="5">
        <v>1</v>
      </c>
      <c r="R49" s="9">
        <f t="shared" si="1"/>
        <v>4.0816326530612249E-3</v>
      </c>
    </row>
    <row r="50" spans="1:18">
      <c r="A50" s="5">
        <f>A48+1</f>
        <v>25</v>
      </c>
      <c r="B50" s="5">
        <v>1</v>
      </c>
      <c r="C50" s="56"/>
      <c r="D50" s="1" t="s">
        <v>252</v>
      </c>
      <c r="E50" s="5">
        <v>135</v>
      </c>
      <c r="F50" s="10">
        <v>0.83333333333333337</v>
      </c>
      <c r="G50" s="5">
        <v>152</v>
      </c>
      <c r="H50" s="1" t="s">
        <v>139</v>
      </c>
      <c r="I50" s="1" t="s">
        <v>170</v>
      </c>
      <c r="J50" s="1" t="s">
        <v>174</v>
      </c>
      <c r="K50" s="5">
        <v>1</v>
      </c>
      <c r="L50" s="1" t="s">
        <v>452</v>
      </c>
      <c r="M50" s="16">
        <v>0.25</v>
      </c>
      <c r="N50" s="5">
        <v>160</v>
      </c>
      <c r="O50" s="16">
        <f t="shared" si="13"/>
        <v>0.25</v>
      </c>
      <c r="Q50" s="5">
        <v>2</v>
      </c>
      <c r="R50" s="9">
        <f t="shared" si="1"/>
        <v>8.1632653061224497E-3</v>
      </c>
    </row>
    <row r="51" spans="1:18">
      <c r="A51" s="5">
        <f>A50+1</f>
        <v>26</v>
      </c>
      <c r="B51" s="5">
        <v>1</v>
      </c>
      <c r="C51" s="56"/>
      <c r="D51" s="1" t="s">
        <v>178</v>
      </c>
      <c r="E51" s="5">
        <v>132</v>
      </c>
      <c r="F51" s="10">
        <v>0.83333333333333337</v>
      </c>
      <c r="G51" s="5">
        <v>170</v>
      </c>
      <c r="H51" s="1" t="s">
        <v>129</v>
      </c>
      <c r="I51" s="1" t="s">
        <v>170</v>
      </c>
      <c r="J51" s="1" t="s">
        <v>174</v>
      </c>
      <c r="K51" s="5">
        <v>1</v>
      </c>
      <c r="L51" s="1" t="s">
        <v>446</v>
      </c>
      <c r="M51" s="16">
        <v>0.125</v>
      </c>
      <c r="N51" s="5">
        <v>180</v>
      </c>
      <c r="O51" s="16">
        <f t="shared" ref="O51" si="35">K51*M51</f>
        <v>0.125</v>
      </c>
      <c r="Q51" s="5">
        <v>1</v>
      </c>
      <c r="R51" s="9">
        <f t="shared" ref="R51" si="36">Q51/$S$1</f>
        <v>4.0816326530612249E-3</v>
      </c>
    </row>
    <row r="52" spans="1:18">
      <c r="B52" s="5">
        <v>2</v>
      </c>
      <c r="C52" s="56"/>
      <c r="D52" s="1" t="s">
        <v>178</v>
      </c>
      <c r="E52" s="5">
        <v>135</v>
      </c>
      <c r="H52" s="1" t="s">
        <v>181</v>
      </c>
      <c r="I52" s="1" t="s">
        <v>173</v>
      </c>
      <c r="J52" s="1" t="s">
        <v>174</v>
      </c>
      <c r="K52" s="5">
        <v>2</v>
      </c>
      <c r="L52" s="1" t="s">
        <v>446</v>
      </c>
      <c r="M52" s="16">
        <v>0.125</v>
      </c>
      <c r="N52" s="5">
        <v>180</v>
      </c>
      <c r="O52" s="16">
        <f t="shared" si="13"/>
        <v>0.25</v>
      </c>
      <c r="R52" s="9">
        <f t="shared" si="1"/>
        <v>0</v>
      </c>
    </row>
    <row r="53" spans="1:18">
      <c r="A53" s="5">
        <f>A51+1</f>
        <v>27</v>
      </c>
      <c r="B53" s="5">
        <v>1</v>
      </c>
      <c r="C53" s="56"/>
      <c r="D53" s="1" t="s">
        <v>449</v>
      </c>
      <c r="E53" s="5">
        <v>133</v>
      </c>
      <c r="F53" s="10">
        <v>8.3333333333333329E-2</v>
      </c>
      <c r="G53" s="5">
        <v>608</v>
      </c>
      <c r="H53" s="1" t="s">
        <v>129</v>
      </c>
      <c r="I53" s="1" t="s">
        <v>170</v>
      </c>
      <c r="J53" s="1" t="s">
        <v>174</v>
      </c>
      <c r="K53" s="5">
        <v>3</v>
      </c>
      <c r="L53" s="1" t="s">
        <v>451</v>
      </c>
      <c r="M53" s="16">
        <v>0.125</v>
      </c>
      <c r="N53" s="5">
        <v>204</v>
      </c>
      <c r="O53" s="16">
        <f t="shared" si="13"/>
        <v>0.375</v>
      </c>
      <c r="Q53" s="5">
        <v>1</v>
      </c>
      <c r="R53" s="9">
        <f t="shared" si="1"/>
        <v>4.0816326530612249E-3</v>
      </c>
    </row>
    <row r="54" spans="1:18">
      <c r="B54" s="5">
        <v>2</v>
      </c>
      <c r="C54" s="56"/>
      <c r="D54" s="1" t="s">
        <v>450</v>
      </c>
      <c r="E54" s="5">
        <v>135</v>
      </c>
      <c r="F54" s="10">
        <v>8.3333333333333329E-2</v>
      </c>
      <c r="H54" s="1" t="s">
        <v>181</v>
      </c>
      <c r="I54" s="1" t="s">
        <v>173</v>
      </c>
      <c r="J54" s="1" t="s">
        <v>174</v>
      </c>
      <c r="K54" s="5">
        <v>3</v>
      </c>
      <c r="L54" s="1" t="s">
        <v>451</v>
      </c>
      <c r="M54" s="16">
        <v>0.125</v>
      </c>
      <c r="N54" s="5">
        <v>204</v>
      </c>
      <c r="O54" s="16">
        <f t="shared" ref="O54:O55" si="37">K54*M54</f>
        <v>0.375</v>
      </c>
      <c r="R54" s="9">
        <f t="shared" ref="R54:R55" si="38">Q54/$S$1</f>
        <v>0</v>
      </c>
    </row>
    <row r="55" spans="1:18">
      <c r="A55" s="5">
        <f>A53+1</f>
        <v>28</v>
      </c>
      <c r="B55" s="5">
        <v>1</v>
      </c>
      <c r="C55" s="56"/>
      <c r="D55" s="1" t="s">
        <v>500</v>
      </c>
      <c r="E55" s="5">
        <v>135</v>
      </c>
      <c r="F55" s="10">
        <v>0.83333333333333337</v>
      </c>
      <c r="G55" s="5">
        <v>131</v>
      </c>
      <c r="H55" s="1" t="s">
        <v>129</v>
      </c>
      <c r="I55" s="1" t="s">
        <v>170</v>
      </c>
      <c r="J55" s="1" t="s">
        <v>174</v>
      </c>
      <c r="K55" s="5">
        <v>1</v>
      </c>
      <c r="L55" s="1" t="s">
        <v>501</v>
      </c>
      <c r="M55" s="16">
        <v>0.33333333333333331</v>
      </c>
      <c r="N55" s="5">
        <v>132</v>
      </c>
      <c r="O55" s="16">
        <f t="shared" si="37"/>
        <v>0.33333333333333331</v>
      </c>
      <c r="Q55" s="5">
        <v>1</v>
      </c>
      <c r="R55" s="9">
        <f t="shared" si="38"/>
        <v>4.0816326530612249E-3</v>
      </c>
    </row>
    <row r="56" spans="1:18">
      <c r="A56" s="5">
        <f>A55+1</f>
        <v>29</v>
      </c>
      <c r="B56" s="5">
        <v>1</v>
      </c>
      <c r="C56" s="56"/>
      <c r="D56" s="1" t="s">
        <v>19</v>
      </c>
      <c r="E56" s="5">
        <v>131</v>
      </c>
      <c r="F56" s="10">
        <v>2</v>
      </c>
      <c r="G56" s="5">
        <v>19</v>
      </c>
      <c r="H56" s="1" t="s">
        <v>144</v>
      </c>
      <c r="I56" s="1" t="s">
        <v>104</v>
      </c>
      <c r="J56" s="1" t="s">
        <v>184</v>
      </c>
      <c r="K56" s="5">
        <v>2</v>
      </c>
      <c r="L56" s="1" t="s">
        <v>238</v>
      </c>
      <c r="M56" s="16">
        <v>0.27708333333333335</v>
      </c>
      <c r="N56" s="5">
        <v>12</v>
      </c>
      <c r="O56" s="16">
        <f t="shared" ref="O56:O57" si="39">K56*M56</f>
        <v>0.5541666666666667</v>
      </c>
      <c r="Q56" s="5">
        <v>1</v>
      </c>
      <c r="R56" s="9">
        <f t="shared" si="1"/>
        <v>4.0816326530612249E-3</v>
      </c>
    </row>
    <row r="57" spans="1:18">
      <c r="B57" s="5">
        <v>2</v>
      </c>
      <c r="C57" s="56"/>
      <c r="D57" s="1" t="s">
        <v>19</v>
      </c>
      <c r="E57" s="5">
        <v>133</v>
      </c>
      <c r="F57" s="10">
        <v>2</v>
      </c>
      <c r="G57" s="5">
        <v>21</v>
      </c>
      <c r="H57" s="1" t="s">
        <v>144</v>
      </c>
      <c r="I57" s="1" t="s">
        <v>104</v>
      </c>
      <c r="J57" s="1" t="s">
        <v>184</v>
      </c>
      <c r="K57" s="5">
        <v>2</v>
      </c>
      <c r="L57" s="1" t="s">
        <v>238</v>
      </c>
      <c r="M57" s="16">
        <v>0.27708333333333335</v>
      </c>
      <c r="N57" s="5">
        <v>12</v>
      </c>
      <c r="O57" s="16">
        <f t="shared" si="39"/>
        <v>0.5541666666666667</v>
      </c>
      <c r="Q57" s="5">
        <v>2</v>
      </c>
      <c r="R57" s="9">
        <f t="shared" ref="R57" si="40">Q57/$S$1</f>
        <v>8.1632653061224497E-3</v>
      </c>
    </row>
    <row r="58" spans="1:18">
      <c r="B58" s="5">
        <v>3</v>
      </c>
      <c r="C58" s="56"/>
      <c r="D58" s="1" t="s">
        <v>103</v>
      </c>
      <c r="E58" s="5">
        <v>135</v>
      </c>
      <c r="F58" s="10">
        <v>2</v>
      </c>
      <c r="G58" s="5">
        <v>23</v>
      </c>
      <c r="H58" s="1" t="s">
        <v>144</v>
      </c>
      <c r="I58" s="1" t="s">
        <v>104</v>
      </c>
      <c r="J58" s="1" t="s">
        <v>184</v>
      </c>
      <c r="K58" s="5">
        <v>2</v>
      </c>
      <c r="L58" s="1" t="s">
        <v>238</v>
      </c>
      <c r="M58" s="16">
        <v>0.27708333333333335</v>
      </c>
      <c r="N58" s="5">
        <v>12</v>
      </c>
      <c r="O58" s="16">
        <f t="shared" si="13"/>
        <v>0.5541666666666667</v>
      </c>
      <c r="Q58" s="5">
        <v>1</v>
      </c>
      <c r="R58" s="9">
        <f t="shared" si="1"/>
        <v>4.0816326530612249E-3</v>
      </c>
    </row>
    <row r="59" spans="1:18">
      <c r="A59" s="5">
        <f>A56+1</f>
        <v>30</v>
      </c>
      <c r="B59" s="5">
        <v>1</v>
      </c>
      <c r="C59" s="56"/>
      <c r="D59" s="1" t="s">
        <v>115</v>
      </c>
      <c r="E59" s="5">
        <v>129</v>
      </c>
      <c r="F59" s="10">
        <v>1.0159722222222223</v>
      </c>
      <c r="G59" s="5">
        <v>11</v>
      </c>
      <c r="H59" s="1" t="s">
        <v>208</v>
      </c>
      <c r="I59" s="1" t="s">
        <v>104</v>
      </c>
      <c r="J59" s="1" t="s">
        <v>184</v>
      </c>
      <c r="K59" s="5">
        <v>2</v>
      </c>
      <c r="L59" s="1" t="s">
        <v>220</v>
      </c>
      <c r="M59" s="16">
        <v>0.27708333333333335</v>
      </c>
      <c r="N59" s="5">
        <v>8</v>
      </c>
      <c r="O59" s="16">
        <f t="shared" ref="O59" si="41">K59*M59</f>
        <v>0.5541666666666667</v>
      </c>
      <c r="Q59" s="5">
        <v>3</v>
      </c>
      <c r="R59" s="9">
        <f t="shared" ref="R59" si="42">Q59/$S$1</f>
        <v>1.2244897959183673E-2</v>
      </c>
    </row>
    <row r="60" spans="1:18">
      <c r="A60" s="1"/>
      <c r="B60" s="5">
        <v>2</v>
      </c>
      <c r="C60" s="56"/>
      <c r="D60" s="1" t="s">
        <v>115</v>
      </c>
      <c r="E60" s="5">
        <v>135</v>
      </c>
      <c r="F60" s="10">
        <v>1.0159722222222223</v>
      </c>
      <c r="G60" s="5">
        <v>12</v>
      </c>
      <c r="H60" s="1" t="s">
        <v>208</v>
      </c>
      <c r="I60" s="1" t="s">
        <v>104</v>
      </c>
      <c r="J60" s="1" t="s">
        <v>184</v>
      </c>
      <c r="K60" s="5">
        <v>2</v>
      </c>
      <c r="L60" s="1" t="s">
        <v>220</v>
      </c>
      <c r="M60" s="16">
        <v>0.27708333333333335</v>
      </c>
      <c r="N60" s="5">
        <v>8</v>
      </c>
      <c r="O60" s="16">
        <f t="shared" si="13"/>
        <v>0.5541666666666667</v>
      </c>
      <c r="Q60" s="5">
        <v>2</v>
      </c>
      <c r="R60" s="9">
        <f t="shared" si="1"/>
        <v>8.1632653061224497E-3</v>
      </c>
    </row>
    <row r="61" spans="1:18">
      <c r="A61" s="5">
        <f>A59+1</f>
        <v>31</v>
      </c>
      <c r="B61" s="5">
        <v>1</v>
      </c>
      <c r="C61" s="56"/>
      <c r="D61" s="1" t="s">
        <v>117</v>
      </c>
      <c r="E61" s="5">
        <v>130</v>
      </c>
      <c r="F61" s="10">
        <v>2</v>
      </c>
      <c r="G61" s="5">
        <v>20</v>
      </c>
      <c r="H61" s="1" t="s">
        <v>145</v>
      </c>
      <c r="I61" s="1" t="s">
        <v>104</v>
      </c>
      <c r="J61" s="1" t="s">
        <v>185</v>
      </c>
      <c r="K61" s="5">
        <v>2</v>
      </c>
      <c r="L61" s="1" t="s">
        <v>229</v>
      </c>
      <c r="M61" s="16">
        <v>0.35625000000000001</v>
      </c>
      <c r="N61" s="5">
        <v>12</v>
      </c>
      <c r="O61" s="16">
        <f t="shared" ref="O61" si="43">K61*M61</f>
        <v>0.71250000000000002</v>
      </c>
      <c r="Q61" s="5">
        <v>1</v>
      </c>
      <c r="R61" s="9">
        <f t="shared" si="1"/>
        <v>4.0816326530612249E-3</v>
      </c>
    </row>
    <row r="62" spans="1:18">
      <c r="B62" s="5">
        <v>2</v>
      </c>
      <c r="C62" s="56"/>
      <c r="D62" s="1" t="s">
        <v>117</v>
      </c>
      <c r="E62" s="5">
        <v>135</v>
      </c>
      <c r="F62" s="10">
        <v>2</v>
      </c>
      <c r="G62" s="5">
        <v>22</v>
      </c>
      <c r="H62" s="1" t="s">
        <v>145</v>
      </c>
      <c r="I62" s="1" t="s">
        <v>104</v>
      </c>
      <c r="J62" s="1" t="s">
        <v>185</v>
      </c>
      <c r="K62" s="5">
        <v>2</v>
      </c>
      <c r="L62" s="1" t="s">
        <v>229</v>
      </c>
      <c r="M62" s="16">
        <v>0.35625000000000001</v>
      </c>
      <c r="N62" s="5">
        <v>12</v>
      </c>
      <c r="O62" s="16">
        <f t="shared" si="13"/>
        <v>0.71250000000000002</v>
      </c>
      <c r="Q62" s="5">
        <v>2</v>
      </c>
      <c r="R62" s="9">
        <f t="shared" si="1"/>
        <v>8.1632653061224497E-3</v>
      </c>
    </row>
    <row r="63" spans="1:18">
      <c r="A63" s="5">
        <f>A61+1</f>
        <v>32</v>
      </c>
      <c r="B63" s="5">
        <v>1</v>
      </c>
      <c r="C63" s="56"/>
      <c r="D63" s="1" t="s">
        <v>494</v>
      </c>
      <c r="E63" s="5">
        <v>135</v>
      </c>
      <c r="F63" s="10">
        <v>1.0159722222222223</v>
      </c>
      <c r="G63" s="5">
        <v>10</v>
      </c>
      <c r="H63" s="1" t="s">
        <v>209</v>
      </c>
      <c r="I63" s="1" t="s">
        <v>104</v>
      </c>
      <c r="J63" s="1" t="s">
        <v>185</v>
      </c>
      <c r="K63" s="5">
        <v>2</v>
      </c>
      <c r="L63" s="1" t="s">
        <v>219</v>
      </c>
      <c r="M63" s="16">
        <v>0.35625000000000001</v>
      </c>
      <c r="N63" s="5">
        <v>8</v>
      </c>
      <c r="O63" s="16">
        <f t="shared" si="13"/>
        <v>0.71250000000000002</v>
      </c>
      <c r="Q63" s="5">
        <v>1</v>
      </c>
      <c r="R63" s="9">
        <f t="shared" si="1"/>
        <v>4.0816326530612249E-3</v>
      </c>
    </row>
    <row r="64" spans="1:18">
      <c r="A64" s="5">
        <f>A63+1</f>
        <v>33</v>
      </c>
      <c r="B64" s="5">
        <v>1</v>
      </c>
      <c r="C64" s="56"/>
      <c r="D64" s="1" t="s">
        <v>116</v>
      </c>
      <c r="E64" s="5">
        <v>133</v>
      </c>
      <c r="F64" s="10">
        <v>2</v>
      </c>
      <c r="G64" s="5">
        <v>23</v>
      </c>
      <c r="H64" s="1" t="s">
        <v>154</v>
      </c>
      <c r="I64" s="1" t="s">
        <v>104</v>
      </c>
      <c r="J64" s="1" t="s">
        <v>182</v>
      </c>
      <c r="K64" s="5">
        <v>2</v>
      </c>
      <c r="L64" s="1" t="s">
        <v>239</v>
      </c>
      <c r="M64" s="16">
        <v>0.15833333333333333</v>
      </c>
      <c r="N64" s="5">
        <v>12</v>
      </c>
      <c r="O64" s="16">
        <f t="shared" ref="O64" si="44">K64*M64</f>
        <v>0.31666666666666665</v>
      </c>
      <c r="Q64" s="5">
        <v>1</v>
      </c>
      <c r="R64" s="9">
        <f t="shared" si="1"/>
        <v>4.0816326530612249E-3</v>
      </c>
    </row>
    <row r="65" spans="1:18">
      <c r="B65" s="5">
        <v>2</v>
      </c>
      <c r="C65" s="56"/>
      <c r="D65" s="1" t="s">
        <v>116</v>
      </c>
      <c r="E65" s="5">
        <v>135</v>
      </c>
      <c r="F65" s="10">
        <v>2</v>
      </c>
      <c r="G65" s="5">
        <v>25</v>
      </c>
      <c r="H65" s="1" t="s">
        <v>210</v>
      </c>
      <c r="I65" s="1" t="s">
        <v>104</v>
      </c>
      <c r="J65" s="1" t="s">
        <v>182</v>
      </c>
      <c r="K65" s="5">
        <v>3</v>
      </c>
      <c r="L65" s="1" t="s">
        <v>239</v>
      </c>
      <c r="M65" s="16">
        <v>0.15833333333333333</v>
      </c>
      <c r="N65" s="5">
        <v>12</v>
      </c>
      <c r="O65" s="16">
        <f t="shared" si="13"/>
        <v>0.47499999999999998</v>
      </c>
      <c r="Q65" s="5">
        <v>1</v>
      </c>
      <c r="R65" s="9">
        <f t="shared" si="1"/>
        <v>4.0816326530612249E-3</v>
      </c>
    </row>
    <row r="66" spans="1:18">
      <c r="A66" s="5">
        <f>A64+1</f>
        <v>34</v>
      </c>
      <c r="B66" s="5">
        <v>1</v>
      </c>
      <c r="C66" s="56"/>
      <c r="D66" s="1" t="s">
        <v>105</v>
      </c>
      <c r="E66" s="5">
        <v>131</v>
      </c>
      <c r="F66" s="10">
        <v>2</v>
      </c>
      <c r="G66" s="5">
        <v>14</v>
      </c>
      <c r="H66" s="1" t="s">
        <v>154</v>
      </c>
      <c r="I66" s="1" t="s">
        <v>104</v>
      </c>
      <c r="J66" s="1" t="s">
        <v>182</v>
      </c>
      <c r="K66" s="5">
        <v>2</v>
      </c>
      <c r="L66" s="1" t="s">
        <v>251</v>
      </c>
      <c r="M66" s="16">
        <v>0.15833333333333333</v>
      </c>
      <c r="N66" s="5">
        <v>8</v>
      </c>
      <c r="O66" s="16">
        <f t="shared" ref="O66" si="45">K66*M66</f>
        <v>0.31666666666666665</v>
      </c>
      <c r="Q66" s="5">
        <v>2</v>
      </c>
      <c r="R66" s="9">
        <f t="shared" ref="R66" si="46">Q66/$S$1</f>
        <v>8.1632653061224497E-3</v>
      </c>
    </row>
    <row r="67" spans="1:18">
      <c r="B67" s="5">
        <v>2</v>
      </c>
      <c r="C67" s="56"/>
      <c r="D67" s="1" t="s">
        <v>105</v>
      </c>
      <c r="E67" s="5">
        <v>135</v>
      </c>
      <c r="F67" s="10">
        <v>2</v>
      </c>
      <c r="G67" s="5">
        <v>15</v>
      </c>
      <c r="H67" s="1" t="s">
        <v>211</v>
      </c>
      <c r="I67" s="1" t="s">
        <v>104</v>
      </c>
      <c r="J67" s="1" t="s">
        <v>182</v>
      </c>
      <c r="K67" s="5">
        <v>2</v>
      </c>
      <c r="L67" s="1" t="s">
        <v>251</v>
      </c>
      <c r="M67" s="16">
        <v>0.15833333333333333</v>
      </c>
      <c r="N67" s="5">
        <v>8</v>
      </c>
      <c r="O67" s="16">
        <f t="shared" si="13"/>
        <v>0.31666666666666665</v>
      </c>
      <c r="Q67" s="5">
        <v>2</v>
      </c>
      <c r="R67" s="9">
        <f t="shared" si="1"/>
        <v>8.1632653061224497E-3</v>
      </c>
    </row>
    <row r="68" spans="1:18">
      <c r="A68" s="5">
        <f>A66+1</f>
        <v>35</v>
      </c>
      <c r="B68" s="5">
        <v>1</v>
      </c>
      <c r="C68" s="56"/>
      <c r="D68" s="1" t="s">
        <v>106</v>
      </c>
      <c r="E68" s="5">
        <v>135</v>
      </c>
      <c r="F68" s="10">
        <v>2</v>
      </c>
      <c r="G68" s="5">
        <v>18</v>
      </c>
      <c r="H68" s="1" t="s">
        <v>130</v>
      </c>
      <c r="I68" s="1" t="s">
        <v>104</v>
      </c>
      <c r="J68" s="1" t="s">
        <v>183</v>
      </c>
      <c r="K68" s="5">
        <v>2</v>
      </c>
      <c r="L68" s="1" t="s">
        <v>455</v>
      </c>
      <c r="M68" s="16">
        <v>0.31666666666666665</v>
      </c>
      <c r="N68" s="5">
        <v>12</v>
      </c>
      <c r="O68" s="16">
        <f t="shared" si="13"/>
        <v>0.6333333333333333</v>
      </c>
      <c r="Q68" s="5">
        <v>1</v>
      </c>
      <c r="R68" s="9">
        <f t="shared" si="1"/>
        <v>4.0816326530612249E-3</v>
      </c>
    </row>
    <row r="69" spans="1:18">
      <c r="A69" s="5">
        <f>A68+1</f>
        <v>36</v>
      </c>
      <c r="B69" s="5">
        <v>1</v>
      </c>
      <c r="C69" s="56"/>
      <c r="D69" s="1" t="s">
        <v>107</v>
      </c>
      <c r="E69" s="5">
        <v>130</v>
      </c>
      <c r="F69" s="10">
        <v>2</v>
      </c>
      <c r="G69" s="5">
        <v>7</v>
      </c>
      <c r="H69" s="1" t="s">
        <v>131</v>
      </c>
      <c r="I69" s="1" t="s">
        <v>104</v>
      </c>
      <c r="J69" s="1" t="s">
        <v>183</v>
      </c>
      <c r="K69" s="5">
        <v>1</v>
      </c>
      <c r="L69" s="1" t="s">
        <v>236</v>
      </c>
      <c r="M69" s="16">
        <v>0.31666666666666665</v>
      </c>
      <c r="N69" s="5">
        <v>8</v>
      </c>
      <c r="O69" s="16">
        <f t="shared" ref="O69" si="47">K69*M69</f>
        <v>0.31666666666666665</v>
      </c>
      <c r="Q69" s="5">
        <v>1</v>
      </c>
      <c r="R69" s="9">
        <f t="shared" si="1"/>
        <v>4.0816326530612249E-3</v>
      </c>
    </row>
    <row r="70" spans="1:18">
      <c r="B70" s="5">
        <v>2</v>
      </c>
      <c r="C70" s="56"/>
      <c r="D70" s="1" t="s">
        <v>107</v>
      </c>
      <c r="E70" s="5">
        <v>135</v>
      </c>
      <c r="F70" s="10">
        <v>2</v>
      </c>
      <c r="G70" s="5">
        <v>8</v>
      </c>
      <c r="H70" s="1" t="s">
        <v>134</v>
      </c>
      <c r="I70" s="1" t="s">
        <v>104</v>
      </c>
      <c r="J70" s="1" t="s">
        <v>183</v>
      </c>
      <c r="K70" s="5">
        <v>1</v>
      </c>
      <c r="L70" s="1" t="s">
        <v>236</v>
      </c>
      <c r="M70" s="16">
        <v>0.31666666666666665</v>
      </c>
      <c r="N70" s="5">
        <v>8</v>
      </c>
      <c r="O70" s="16">
        <f t="shared" si="13"/>
        <v>0.31666666666666665</v>
      </c>
      <c r="Q70" s="5">
        <v>1</v>
      </c>
      <c r="R70" s="9">
        <f t="shared" si="1"/>
        <v>4.0816326530612249E-3</v>
      </c>
    </row>
    <row r="71" spans="1:18">
      <c r="A71" s="5">
        <f>A69+1</f>
        <v>37</v>
      </c>
      <c r="B71" s="5">
        <v>1</v>
      </c>
      <c r="C71" s="53"/>
      <c r="D71" s="1" t="s">
        <v>467</v>
      </c>
      <c r="E71" s="5">
        <v>135</v>
      </c>
      <c r="F71" s="10">
        <v>0.91666666666666663</v>
      </c>
      <c r="G71" s="5">
        <v>10</v>
      </c>
      <c r="H71" s="1" t="s">
        <v>132</v>
      </c>
      <c r="I71" s="1" t="s">
        <v>109</v>
      </c>
      <c r="J71" s="1" t="s">
        <v>186</v>
      </c>
      <c r="K71" s="5">
        <v>10</v>
      </c>
      <c r="M71" s="16">
        <v>8.819444444444445E-2</v>
      </c>
      <c r="N71" s="5">
        <v>1</v>
      </c>
      <c r="O71" s="16">
        <f t="shared" si="13"/>
        <v>0.88194444444444453</v>
      </c>
      <c r="Q71" s="5">
        <v>1</v>
      </c>
      <c r="R71" s="9">
        <f t="shared" si="1"/>
        <v>4.0816326530612249E-3</v>
      </c>
    </row>
    <row r="72" spans="1:18">
      <c r="A72" s="5">
        <f>A71+1</f>
        <v>38</v>
      </c>
      <c r="B72" s="5">
        <v>1</v>
      </c>
      <c r="C72" s="53"/>
      <c r="D72" s="1" t="s">
        <v>468</v>
      </c>
      <c r="E72" s="5">
        <v>135</v>
      </c>
      <c r="F72" s="10"/>
      <c r="H72" s="1" t="s">
        <v>132</v>
      </c>
      <c r="I72" s="1" t="s">
        <v>109</v>
      </c>
      <c r="J72" s="1" t="s">
        <v>186</v>
      </c>
      <c r="M72" s="16">
        <v>9.1666666666666674E-2</v>
      </c>
      <c r="N72" s="5">
        <v>1</v>
      </c>
      <c r="O72" s="16">
        <f t="shared" si="13"/>
        <v>0</v>
      </c>
      <c r="R72" s="9">
        <f t="shared" si="1"/>
        <v>0</v>
      </c>
    </row>
    <row r="73" spans="1:18">
      <c r="A73" s="5">
        <f>A72+1</f>
        <v>39</v>
      </c>
      <c r="B73" s="5">
        <v>1</v>
      </c>
      <c r="C73" s="53"/>
      <c r="D73" s="1" t="s">
        <v>469</v>
      </c>
      <c r="E73" s="5">
        <v>135</v>
      </c>
      <c r="H73" s="1" t="s">
        <v>133</v>
      </c>
      <c r="I73" s="1" t="s">
        <v>109</v>
      </c>
      <c r="J73" s="1" t="s">
        <v>186</v>
      </c>
      <c r="M73" s="16">
        <v>5.2777777777777778E-2</v>
      </c>
      <c r="O73" s="16">
        <f t="shared" si="13"/>
        <v>0</v>
      </c>
      <c r="R73" s="9">
        <f t="shared" si="1"/>
        <v>0</v>
      </c>
    </row>
    <row r="74" spans="1:18">
      <c r="A74" s="5">
        <f>A73+1</f>
        <v>40</v>
      </c>
      <c r="B74" s="5">
        <v>1</v>
      </c>
      <c r="C74" s="53"/>
      <c r="D74" s="1" t="s">
        <v>470</v>
      </c>
      <c r="E74" s="5">
        <v>128</v>
      </c>
      <c r="F74" s="12">
        <v>0.95833333333333337</v>
      </c>
      <c r="G74" s="5">
        <v>8</v>
      </c>
      <c r="H74" s="1" t="s">
        <v>135</v>
      </c>
      <c r="I74" s="1" t="s">
        <v>109</v>
      </c>
      <c r="J74" s="1" t="s">
        <v>186</v>
      </c>
      <c r="K74" s="5">
        <v>8</v>
      </c>
      <c r="M74" s="16">
        <v>7.0833333333333331E-2</v>
      </c>
      <c r="N74" s="5">
        <v>1</v>
      </c>
      <c r="O74" s="16">
        <f t="shared" ref="O74" si="48">K74*M74</f>
        <v>0.56666666666666665</v>
      </c>
      <c r="Q74" s="5">
        <v>2</v>
      </c>
      <c r="R74" s="9">
        <f t="shared" ref="R74" si="49">Q74/$S$1</f>
        <v>8.1632653061224497E-3</v>
      </c>
    </row>
    <row r="75" spans="1:18">
      <c r="A75" s="1"/>
      <c r="B75" s="5">
        <v>2</v>
      </c>
      <c r="C75" s="53"/>
      <c r="D75" s="1" t="s">
        <v>460</v>
      </c>
      <c r="E75" s="5">
        <v>135</v>
      </c>
      <c r="F75" s="12">
        <v>0.95833333333333337</v>
      </c>
      <c r="G75" s="5">
        <v>9</v>
      </c>
      <c r="H75" s="1" t="s">
        <v>135</v>
      </c>
      <c r="I75" s="1" t="s">
        <v>109</v>
      </c>
      <c r="J75" s="1" t="s">
        <v>186</v>
      </c>
      <c r="K75" s="5">
        <v>9</v>
      </c>
      <c r="M75" s="16">
        <v>7.0833333333333331E-2</v>
      </c>
      <c r="O75" s="16">
        <f t="shared" si="13"/>
        <v>0.63749999999999996</v>
      </c>
      <c r="Q75" s="5">
        <v>1</v>
      </c>
      <c r="R75" s="9">
        <f t="shared" si="1"/>
        <v>4.0816326530612249E-3</v>
      </c>
    </row>
    <row r="76" spans="1:18">
      <c r="A76" s="5">
        <f>A74+1</f>
        <v>41</v>
      </c>
      <c r="B76" s="5">
        <v>1</v>
      </c>
      <c r="C76" s="53"/>
      <c r="D76" s="1" t="s">
        <v>471</v>
      </c>
      <c r="E76" s="5">
        <v>135</v>
      </c>
      <c r="H76" s="1" t="s">
        <v>131</v>
      </c>
      <c r="I76" s="1" t="s">
        <v>109</v>
      </c>
      <c r="J76" s="1" t="s">
        <v>187</v>
      </c>
      <c r="M76" s="16">
        <v>7.4999999999999997E-2</v>
      </c>
      <c r="O76" s="16">
        <f t="shared" si="13"/>
        <v>0</v>
      </c>
      <c r="R76" s="9">
        <f t="shared" si="1"/>
        <v>0</v>
      </c>
    </row>
    <row r="77" spans="1:18">
      <c r="A77" s="5">
        <f t="shared" ref="A77:A107" si="50">A76+1</f>
        <v>42</v>
      </c>
      <c r="B77" s="5">
        <v>1</v>
      </c>
      <c r="C77" s="53"/>
      <c r="D77" s="1" t="s">
        <v>472</v>
      </c>
      <c r="E77" s="5">
        <v>135</v>
      </c>
      <c r="F77" s="10">
        <v>0.32500000000000001</v>
      </c>
      <c r="G77" s="5">
        <v>15</v>
      </c>
      <c r="H77" s="1" t="s">
        <v>142</v>
      </c>
      <c r="I77" s="1" t="s">
        <v>109</v>
      </c>
      <c r="J77" s="1" t="s">
        <v>187</v>
      </c>
      <c r="K77" s="5">
        <v>15</v>
      </c>
      <c r="M77" s="16">
        <v>2.4999999999999998E-2</v>
      </c>
      <c r="N77" s="5">
        <v>1</v>
      </c>
      <c r="O77" s="16">
        <f t="shared" si="13"/>
        <v>0.37499999999999994</v>
      </c>
      <c r="Q77" s="5">
        <v>1</v>
      </c>
      <c r="R77" s="9">
        <f t="shared" si="1"/>
        <v>4.0816326530612249E-3</v>
      </c>
    </row>
    <row r="78" spans="1:18">
      <c r="A78" s="5">
        <f t="shared" si="50"/>
        <v>43</v>
      </c>
      <c r="B78" s="5">
        <v>1</v>
      </c>
      <c r="C78" s="53"/>
      <c r="D78" s="1" t="s">
        <v>473</v>
      </c>
      <c r="E78" s="5">
        <v>135</v>
      </c>
      <c r="F78" s="10">
        <v>1.2083333333333333</v>
      </c>
      <c r="G78" s="5">
        <v>15</v>
      </c>
      <c r="H78" s="1" t="s">
        <v>153</v>
      </c>
      <c r="I78" s="1" t="s">
        <v>109</v>
      </c>
      <c r="J78" s="1" t="s">
        <v>189</v>
      </c>
      <c r="K78" s="5">
        <v>15</v>
      </c>
      <c r="M78" s="16">
        <v>5.2777777777777778E-2</v>
      </c>
      <c r="N78" s="5">
        <v>1</v>
      </c>
      <c r="O78" s="16">
        <f>K78*M78</f>
        <v>0.79166666666666663</v>
      </c>
      <c r="Q78" s="5">
        <v>3</v>
      </c>
      <c r="R78" s="9">
        <f t="shared" si="1"/>
        <v>1.2244897959183673E-2</v>
      </c>
    </row>
    <row r="79" spans="1:18">
      <c r="A79" s="5">
        <f t="shared" si="50"/>
        <v>44</v>
      </c>
      <c r="B79" s="5">
        <v>1</v>
      </c>
      <c r="C79" s="53"/>
      <c r="D79" s="1" t="s">
        <v>474</v>
      </c>
      <c r="E79" s="5">
        <v>135</v>
      </c>
      <c r="F79" s="12">
        <v>0.95833333333333337</v>
      </c>
      <c r="G79" s="5">
        <v>8</v>
      </c>
      <c r="H79" s="1" t="s">
        <v>188</v>
      </c>
      <c r="I79" s="1" t="s">
        <v>109</v>
      </c>
      <c r="J79" s="1" t="s">
        <v>189</v>
      </c>
      <c r="K79" s="5">
        <v>8</v>
      </c>
      <c r="L79" s="1" t="s">
        <v>237</v>
      </c>
      <c r="M79" s="16">
        <v>7.0833333333333331E-2</v>
      </c>
      <c r="N79" s="5">
        <v>1</v>
      </c>
      <c r="O79" s="16">
        <f t="shared" si="13"/>
        <v>0.56666666666666665</v>
      </c>
      <c r="P79" s="16">
        <f>M79*0.7</f>
        <v>4.9583333333333326E-2</v>
      </c>
      <c r="Q79" s="5">
        <v>3</v>
      </c>
      <c r="R79" s="9">
        <f t="shared" si="1"/>
        <v>1.2244897959183673E-2</v>
      </c>
    </row>
    <row r="80" spans="1:18">
      <c r="A80" s="5">
        <f t="shared" si="50"/>
        <v>45</v>
      </c>
      <c r="B80" s="5">
        <v>1</v>
      </c>
      <c r="C80" s="53"/>
      <c r="D80" s="1" t="s">
        <v>475</v>
      </c>
      <c r="E80" s="5">
        <v>135</v>
      </c>
      <c r="H80" s="1" t="s">
        <v>152</v>
      </c>
      <c r="I80" s="1" t="s">
        <v>109</v>
      </c>
      <c r="J80" s="1" t="s">
        <v>190</v>
      </c>
      <c r="M80" s="16">
        <v>5.6250000000000001E-2</v>
      </c>
      <c r="O80" s="16">
        <f t="shared" si="13"/>
        <v>0</v>
      </c>
      <c r="R80" s="9">
        <f t="shared" si="1"/>
        <v>0</v>
      </c>
    </row>
    <row r="81" spans="1:18">
      <c r="A81" s="5">
        <f t="shared" si="50"/>
        <v>46</v>
      </c>
      <c r="B81" s="5">
        <v>1</v>
      </c>
      <c r="C81" s="53"/>
      <c r="D81" s="1" t="s">
        <v>157</v>
      </c>
      <c r="E81" s="5">
        <v>135</v>
      </c>
      <c r="F81" s="10">
        <v>0.54166666666666663</v>
      </c>
      <c r="G81" s="5">
        <v>10</v>
      </c>
      <c r="H81" s="1" t="s">
        <v>142</v>
      </c>
      <c r="I81" s="1" t="s">
        <v>109</v>
      </c>
      <c r="J81" s="1" t="s">
        <v>192</v>
      </c>
      <c r="K81" s="5">
        <v>10</v>
      </c>
      <c r="L81" s="1" t="s">
        <v>250</v>
      </c>
      <c r="M81" s="16">
        <v>4.9999999999999996E-2</v>
      </c>
      <c r="N81" s="5">
        <v>1</v>
      </c>
      <c r="O81" s="16">
        <f t="shared" si="13"/>
        <v>0.49999999999999994</v>
      </c>
      <c r="Q81" s="5">
        <v>2</v>
      </c>
      <c r="R81" s="9">
        <f t="shared" si="1"/>
        <v>8.1632653061224497E-3</v>
      </c>
    </row>
    <row r="82" spans="1:18">
      <c r="A82" s="5">
        <f t="shared" si="50"/>
        <v>47</v>
      </c>
      <c r="B82" s="5">
        <v>1</v>
      </c>
      <c r="C82" s="53"/>
      <c r="D82" s="1" t="s">
        <v>476</v>
      </c>
      <c r="E82" s="5">
        <v>135</v>
      </c>
      <c r="F82" s="10">
        <v>5.0159722222222225</v>
      </c>
      <c r="G82" s="5">
        <v>10</v>
      </c>
      <c r="H82" s="1" t="s">
        <v>122</v>
      </c>
      <c r="I82" s="1" t="s">
        <v>109</v>
      </c>
      <c r="J82" s="1" t="s">
        <v>193</v>
      </c>
      <c r="K82" s="5">
        <v>10</v>
      </c>
      <c r="L82" s="1" t="s">
        <v>237</v>
      </c>
      <c r="M82" s="16">
        <v>2.4999999999999998E-2</v>
      </c>
      <c r="N82" s="5">
        <v>1</v>
      </c>
      <c r="O82" s="16">
        <f t="shared" si="13"/>
        <v>0.24999999999999997</v>
      </c>
      <c r="P82" s="16">
        <f>M82*0.7</f>
        <v>1.7499999999999998E-2</v>
      </c>
      <c r="Q82" s="5">
        <v>1</v>
      </c>
      <c r="R82" s="9">
        <f t="shared" si="1"/>
        <v>4.0816326530612249E-3</v>
      </c>
    </row>
    <row r="83" spans="1:18">
      <c r="A83" s="5">
        <f t="shared" si="50"/>
        <v>48</v>
      </c>
      <c r="B83" s="5">
        <v>1</v>
      </c>
      <c r="C83" s="53"/>
      <c r="D83" s="1" t="s">
        <v>477</v>
      </c>
      <c r="E83" s="5">
        <v>135</v>
      </c>
      <c r="H83" s="1" t="s">
        <v>212</v>
      </c>
      <c r="I83" s="1" t="s">
        <v>109</v>
      </c>
      <c r="J83" s="1" t="s">
        <v>193</v>
      </c>
      <c r="M83" s="16">
        <v>3.3333333333333333E-2</v>
      </c>
      <c r="O83" s="16">
        <f t="shared" si="13"/>
        <v>0</v>
      </c>
      <c r="R83" s="9">
        <f t="shared" si="1"/>
        <v>0</v>
      </c>
    </row>
    <row r="84" spans="1:18">
      <c r="A84" s="5">
        <f t="shared" si="50"/>
        <v>49</v>
      </c>
      <c r="B84" s="5">
        <v>1</v>
      </c>
      <c r="C84" s="53"/>
      <c r="D84" s="1" t="s">
        <v>478</v>
      </c>
      <c r="E84" s="5">
        <v>135</v>
      </c>
      <c r="F84" s="10">
        <v>2</v>
      </c>
      <c r="G84" s="5">
        <v>8</v>
      </c>
      <c r="H84" s="1" t="s">
        <v>136</v>
      </c>
      <c r="I84" s="1" t="s">
        <v>109</v>
      </c>
      <c r="J84" s="1" t="s">
        <v>194</v>
      </c>
      <c r="K84" s="5">
        <v>8</v>
      </c>
      <c r="M84" s="16">
        <v>0.12361111111111112</v>
      </c>
      <c r="N84" s="5">
        <v>1</v>
      </c>
      <c r="O84" s="16">
        <f t="shared" si="13"/>
        <v>0.98888888888888893</v>
      </c>
      <c r="Q84" s="5">
        <v>1</v>
      </c>
      <c r="R84" s="9">
        <f t="shared" si="1"/>
        <v>4.0816326530612249E-3</v>
      </c>
    </row>
    <row r="85" spans="1:18">
      <c r="A85" s="5">
        <f t="shared" si="50"/>
        <v>50</v>
      </c>
      <c r="B85" s="5">
        <v>1</v>
      </c>
      <c r="C85" s="53"/>
      <c r="D85" s="1" t="s">
        <v>479</v>
      </c>
      <c r="E85" s="5">
        <v>135</v>
      </c>
      <c r="F85" s="10">
        <v>1.5</v>
      </c>
      <c r="G85" s="5">
        <v>8</v>
      </c>
      <c r="H85" s="1" t="s">
        <v>151</v>
      </c>
      <c r="I85" s="1" t="s">
        <v>109</v>
      </c>
      <c r="J85" s="1" t="s">
        <v>194</v>
      </c>
      <c r="K85" s="5">
        <v>8</v>
      </c>
      <c r="M85" s="16">
        <v>0.14166666666666666</v>
      </c>
      <c r="N85" s="5">
        <v>1</v>
      </c>
      <c r="O85" s="10">
        <v>1.1333333333333333</v>
      </c>
      <c r="Q85" s="5">
        <v>1</v>
      </c>
      <c r="R85" s="9">
        <f t="shared" si="1"/>
        <v>4.0816326530612249E-3</v>
      </c>
    </row>
    <row r="86" spans="1:18">
      <c r="A86" s="5">
        <f t="shared" si="50"/>
        <v>51</v>
      </c>
      <c r="B86" s="5">
        <v>1</v>
      </c>
      <c r="C86" s="53"/>
      <c r="D86" s="1" t="s">
        <v>480</v>
      </c>
      <c r="E86" s="5">
        <v>135</v>
      </c>
      <c r="F86" s="10">
        <v>1.5</v>
      </c>
      <c r="G86" s="5">
        <v>8</v>
      </c>
      <c r="H86" s="1" t="s">
        <v>150</v>
      </c>
      <c r="I86" s="1" t="s">
        <v>109</v>
      </c>
      <c r="J86" s="1" t="s">
        <v>195</v>
      </c>
      <c r="K86" s="5">
        <v>8</v>
      </c>
      <c r="M86" s="16">
        <v>9.9999999999999992E-2</v>
      </c>
      <c r="N86" s="5">
        <v>1</v>
      </c>
      <c r="O86" s="16">
        <f t="shared" si="13"/>
        <v>0.79999999999999993</v>
      </c>
      <c r="Q86" s="5">
        <v>1</v>
      </c>
      <c r="R86" s="9">
        <f t="shared" si="1"/>
        <v>4.0816326530612249E-3</v>
      </c>
    </row>
    <row r="87" spans="1:18">
      <c r="A87" s="5">
        <f t="shared" si="50"/>
        <v>52</v>
      </c>
      <c r="B87" s="5">
        <v>1</v>
      </c>
      <c r="C87" s="53"/>
      <c r="D87" s="1" t="s">
        <v>113</v>
      </c>
      <c r="E87" s="5">
        <v>135</v>
      </c>
      <c r="H87" s="1" t="s">
        <v>214</v>
      </c>
      <c r="I87" s="1" t="s">
        <v>109</v>
      </c>
      <c r="J87" s="1" t="s">
        <v>196</v>
      </c>
      <c r="M87" s="16">
        <v>2.9513888888888892E-2</v>
      </c>
      <c r="O87" s="16">
        <f t="shared" si="13"/>
        <v>0</v>
      </c>
      <c r="R87" s="9">
        <f t="shared" si="1"/>
        <v>0</v>
      </c>
    </row>
    <row r="88" spans="1:18">
      <c r="A88" s="5">
        <f t="shared" si="50"/>
        <v>53</v>
      </c>
      <c r="B88" s="5">
        <v>1</v>
      </c>
      <c r="C88" s="53"/>
      <c r="D88" s="1" t="s">
        <v>481</v>
      </c>
      <c r="E88" s="5">
        <v>135</v>
      </c>
      <c r="G88" s="5">
        <v>15</v>
      </c>
      <c r="H88" s="1" t="s">
        <v>155</v>
      </c>
      <c r="I88" s="1" t="s">
        <v>109</v>
      </c>
      <c r="J88" s="1" t="s">
        <v>196</v>
      </c>
      <c r="K88" s="5">
        <v>15</v>
      </c>
      <c r="M88" s="16">
        <v>2.361111111111111E-2</v>
      </c>
      <c r="N88" s="5">
        <v>1</v>
      </c>
      <c r="O88" s="16">
        <f t="shared" si="13"/>
        <v>0.35416666666666663</v>
      </c>
      <c r="Q88" s="5">
        <v>1</v>
      </c>
      <c r="R88" s="9">
        <f t="shared" si="1"/>
        <v>4.0816326530612249E-3</v>
      </c>
    </row>
    <row r="89" spans="1:18">
      <c r="A89" s="5">
        <f t="shared" si="50"/>
        <v>54</v>
      </c>
      <c r="B89" s="5">
        <v>1</v>
      </c>
      <c r="C89" s="53"/>
      <c r="D89" s="1" t="s">
        <v>482</v>
      </c>
      <c r="E89" s="5">
        <v>135</v>
      </c>
      <c r="G89" s="5">
        <v>13</v>
      </c>
      <c r="H89" s="1" t="s">
        <v>155</v>
      </c>
      <c r="I89" s="1" t="s">
        <v>109</v>
      </c>
      <c r="J89" s="1" t="s">
        <v>196</v>
      </c>
      <c r="M89" s="16">
        <v>1.7708333333333333E-2</v>
      </c>
      <c r="O89" s="16">
        <f t="shared" si="13"/>
        <v>0</v>
      </c>
      <c r="R89" s="9">
        <f t="shared" si="1"/>
        <v>0</v>
      </c>
    </row>
    <row r="90" spans="1:18">
      <c r="A90" s="5">
        <f t="shared" si="50"/>
        <v>55</v>
      </c>
      <c r="B90" s="5">
        <v>1</v>
      </c>
      <c r="C90" s="53"/>
      <c r="D90" s="1" t="s">
        <v>114</v>
      </c>
      <c r="E90" s="5">
        <v>135</v>
      </c>
      <c r="F90" s="12">
        <v>0.83333333333333337</v>
      </c>
      <c r="G90" s="5">
        <v>10</v>
      </c>
      <c r="H90" s="1" t="s">
        <v>137</v>
      </c>
      <c r="I90" s="1" t="s">
        <v>109</v>
      </c>
      <c r="J90" s="1" t="s">
        <v>197</v>
      </c>
      <c r="K90" s="5">
        <v>10</v>
      </c>
      <c r="M90" s="16">
        <v>6.6666666666666666E-2</v>
      </c>
      <c r="N90" s="5">
        <v>1</v>
      </c>
      <c r="O90" s="16">
        <f t="shared" si="13"/>
        <v>0.66666666666666663</v>
      </c>
      <c r="Q90" s="5">
        <v>2</v>
      </c>
      <c r="R90" s="9">
        <f t="shared" si="1"/>
        <v>8.1632653061224497E-3</v>
      </c>
    </row>
    <row r="91" spans="1:18">
      <c r="A91" s="5">
        <f t="shared" si="50"/>
        <v>56</v>
      </c>
      <c r="B91" s="5">
        <v>1</v>
      </c>
      <c r="C91" s="53"/>
      <c r="D91" s="1" t="s">
        <v>483</v>
      </c>
      <c r="E91" s="5">
        <v>135</v>
      </c>
      <c r="F91" s="12">
        <v>0.80208333333333337</v>
      </c>
      <c r="G91" s="5">
        <v>10</v>
      </c>
      <c r="H91" s="1" t="s">
        <v>138</v>
      </c>
      <c r="I91" s="1" t="s">
        <v>109</v>
      </c>
      <c r="J91" s="1" t="s">
        <v>198</v>
      </c>
      <c r="K91" s="5">
        <v>10</v>
      </c>
      <c r="L91" s="1" t="s">
        <v>225</v>
      </c>
      <c r="M91" s="16">
        <v>4.9999999999999996E-2</v>
      </c>
      <c r="N91" s="5">
        <v>1</v>
      </c>
      <c r="O91" s="16">
        <f t="shared" si="13"/>
        <v>0.49999999999999994</v>
      </c>
      <c r="Q91" s="5">
        <v>2</v>
      </c>
      <c r="R91" s="9">
        <f t="shared" si="1"/>
        <v>8.1632653061224497E-3</v>
      </c>
    </row>
    <row r="92" spans="1:18">
      <c r="A92" s="5">
        <f t="shared" si="50"/>
        <v>57</v>
      </c>
      <c r="B92" s="5">
        <v>1</v>
      </c>
      <c r="C92" s="53"/>
      <c r="D92" s="1" t="s">
        <v>484</v>
      </c>
      <c r="E92" s="5">
        <v>135</v>
      </c>
      <c r="H92" s="1" t="s">
        <v>213</v>
      </c>
      <c r="I92" s="1" t="s">
        <v>109</v>
      </c>
      <c r="J92" s="1" t="s">
        <v>198</v>
      </c>
      <c r="M92" s="16">
        <v>1.6666666666666666E-2</v>
      </c>
      <c r="O92" s="16">
        <f t="shared" si="13"/>
        <v>0</v>
      </c>
      <c r="R92" s="9">
        <f t="shared" si="1"/>
        <v>0</v>
      </c>
    </row>
    <row r="93" spans="1:18">
      <c r="A93" s="5">
        <f t="shared" si="50"/>
        <v>58</v>
      </c>
      <c r="B93" s="5">
        <v>1</v>
      </c>
      <c r="C93" s="53"/>
      <c r="D93" s="1" t="s">
        <v>485</v>
      </c>
      <c r="E93" s="5">
        <v>135</v>
      </c>
      <c r="F93" s="12">
        <v>0.41666666666666669</v>
      </c>
      <c r="G93" s="5">
        <v>9</v>
      </c>
      <c r="H93" s="1" t="s">
        <v>139</v>
      </c>
      <c r="I93" s="1" t="s">
        <v>109</v>
      </c>
      <c r="J93" s="1" t="s">
        <v>191</v>
      </c>
      <c r="K93" s="5">
        <v>9</v>
      </c>
      <c r="M93" s="16">
        <v>6.6666666666666666E-2</v>
      </c>
      <c r="N93" s="5">
        <v>1</v>
      </c>
      <c r="O93" s="16">
        <f t="shared" si="13"/>
        <v>0.6</v>
      </c>
      <c r="Q93" s="5">
        <v>1</v>
      </c>
      <c r="R93" s="9">
        <f t="shared" ref="R93:R100" si="51">Q93/$S$1</f>
        <v>4.0816326530612249E-3</v>
      </c>
    </row>
    <row r="94" spans="1:18">
      <c r="A94" s="5">
        <f t="shared" si="50"/>
        <v>59</v>
      </c>
      <c r="B94" s="5">
        <v>1</v>
      </c>
      <c r="C94" s="53"/>
      <c r="D94" s="1" t="s">
        <v>486</v>
      </c>
      <c r="E94" s="5">
        <v>135</v>
      </c>
      <c r="H94" s="1" t="s">
        <v>140</v>
      </c>
      <c r="I94" s="1" t="s">
        <v>109</v>
      </c>
      <c r="J94" s="1" t="s">
        <v>199</v>
      </c>
      <c r="M94" s="16">
        <v>0.10625</v>
      </c>
      <c r="O94" s="16">
        <f t="shared" si="13"/>
        <v>0</v>
      </c>
      <c r="R94" s="9">
        <f t="shared" si="51"/>
        <v>0</v>
      </c>
    </row>
    <row r="95" spans="1:18">
      <c r="A95" s="5">
        <f t="shared" si="50"/>
        <v>60</v>
      </c>
      <c r="B95" s="5">
        <v>1</v>
      </c>
      <c r="C95" s="53"/>
      <c r="D95" s="1" t="s">
        <v>487</v>
      </c>
      <c r="E95" s="5">
        <v>135</v>
      </c>
      <c r="H95" s="1" t="s">
        <v>127</v>
      </c>
      <c r="I95" s="1" t="s">
        <v>109</v>
      </c>
      <c r="J95" s="1" t="s">
        <v>199</v>
      </c>
      <c r="M95" s="16">
        <v>5.2777777777777778E-2</v>
      </c>
      <c r="O95" s="16">
        <f t="shared" si="13"/>
        <v>0</v>
      </c>
      <c r="R95" s="9">
        <f t="shared" si="51"/>
        <v>0</v>
      </c>
    </row>
    <row r="96" spans="1:18">
      <c r="A96" s="5">
        <f t="shared" si="50"/>
        <v>61</v>
      </c>
      <c r="B96" s="5">
        <v>1</v>
      </c>
      <c r="C96" s="53"/>
      <c r="D96" s="1" t="s">
        <v>488</v>
      </c>
      <c r="E96" s="5">
        <v>135</v>
      </c>
      <c r="H96" s="1" t="s">
        <v>215</v>
      </c>
      <c r="I96" s="1" t="s">
        <v>109</v>
      </c>
      <c r="J96" s="1" t="s">
        <v>200</v>
      </c>
      <c r="M96" s="16">
        <v>2.361111111111111E-2</v>
      </c>
      <c r="O96" s="16">
        <f t="shared" si="13"/>
        <v>0</v>
      </c>
      <c r="R96" s="9">
        <f t="shared" si="51"/>
        <v>0</v>
      </c>
    </row>
    <row r="97" spans="1:18">
      <c r="A97" s="5">
        <f t="shared" si="50"/>
        <v>62</v>
      </c>
      <c r="B97" s="5">
        <v>1</v>
      </c>
      <c r="C97" s="53"/>
      <c r="D97" s="1" t="s">
        <v>489</v>
      </c>
      <c r="E97" s="5">
        <v>135</v>
      </c>
      <c r="F97" s="12">
        <v>0.625</v>
      </c>
      <c r="G97" s="5">
        <v>13</v>
      </c>
      <c r="H97" s="1" t="s">
        <v>128</v>
      </c>
      <c r="I97" s="1" t="s">
        <v>109</v>
      </c>
      <c r="J97" s="1" t="s">
        <v>200</v>
      </c>
      <c r="K97" s="5">
        <v>13</v>
      </c>
      <c r="L97" s="1" t="s">
        <v>228</v>
      </c>
      <c r="M97" s="16">
        <v>2.6388888888888889E-2</v>
      </c>
      <c r="N97" s="5">
        <v>1</v>
      </c>
      <c r="O97" s="16">
        <f t="shared" si="13"/>
        <v>0.34305555555555556</v>
      </c>
      <c r="P97" s="16">
        <f>M97*0.7</f>
        <v>1.847222222222222E-2</v>
      </c>
      <c r="Q97" s="5">
        <v>1</v>
      </c>
      <c r="R97" s="9">
        <f t="shared" si="51"/>
        <v>4.0816326530612249E-3</v>
      </c>
    </row>
    <row r="98" spans="1:18">
      <c r="A98" s="5">
        <f t="shared" si="50"/>
        <v>63</v>
      </c>
      <c r="B98" s="5">
        <v>1</v>
      </c>
      <c r="C98" s="53"/>
      <c r="D98" s="1" t="s">
        <v>490</v>
      </c>
      <c r="E98" s="5">
        <v>135</v>
      </c>
      <c r="F98" s="1">
        <v>0.5</v>
      </c>
      <c r="G98" s="5">
        <v>8</v>
      </c>
      <c r="H98" s="1" t="s">
        <v>141</v>
      </c>
      <c r="I98" s="1" t="s">
        <v>109</v>
      </c>
      <c r="J98" s="1" t="s">
        <v>203</v>
      </c>
      <c r="K98" s="5">
        <v>8</v>
      </c>
      <c r="L98" s="1" t="s">
        <v>448</v>
      </c>
      <c r="M98" s="16">
        <v>3.5416666666666666E-2</v>
      </c>
      <c r="N98" s="5">
        <v>1</v>
      </c>
      <c r="O98" s="16">
        <f t="shared" si="13"/>
        <v>0.28333333333333333</v>
      </c>
      <c r="Q98" s="5">
        <v>1</v>
      </c>
      <c r="R98" s="9">
        <f t="shared" si="51"/>
        <v>4.0816326530612249E-3</v>
      </c>
    </row>
    <row r="99" spans="1:18">
      <c r="A99" s="5">
        <f t="shared" si="50"/>
        <v>64</v>
      </c>
      <c r="B99" s="5">
        <v>1</v>
      </c>
      <c r="C99" s="53"/>
      <c r="D99" s="1" t="s">
        <v>120</v>
      </c>
      <c r="E99" s="5">
        <v>135</v>
      </c>
      <c r="H99" s="1" t="s">
        <v>143</v>
      </c>
      <c r="I99" s="1" t="s">
        <v>109</v>
      </c>
      <c r="J99" s="1" t="s">
        <v>201</v>
      </c>
      <c r="M99" s="16">
        <v>2.2222222222222223E-2</v>
      </c>
      <c r="O99" s="16">
        <f t="shared" si="13"/>
        <v>0</v>
      </c>
      <c r="R99" s="9">
        <f t="shared" si="51"/>
        <v>0</v>
      </c>
    </row>
    <row r="100" spans="1:18">
      <c r="A100" s="5">
        <f t="shared" si="50"/>
        <v>65</v>
      </c>
      <c r="B100" s="5">
        <v>1</v>
      </c>
      <c r="C100" s="53"/>
      <c r="D100" s="1" t="s">
        <v>491</v>
      </c>
      <c r="E100" s="5">
        <v>135</v>
      </c>
      <c r="F100" s="12">
        <v>0.95833333333333337</v>
      </c>
      <c r="G100" s="5">
        <v>8</v>
      </c>
      <c r="H100" s="1" t="s">
        <v>149</v>
      </c>
      <c r="I100" s="1" t="s">
        <v>109</v>
      </c>
      <c r="J100" s="1" t="s">
        <v>202</v>
      </c>
      <c r="K100" s="5">
        <v>8</v>
      </c>
      <c r="L100" s="1" t="s">
        <v>234</v>
      </c>
      <c r="M100" s="16">
        <v>6.9444444444444434E-2</v>
      </c>
      <c r="N100" s="5">
        <v>1</v>
      </c>
      <c r="O100" s="16">
        <f t="shared" si="13"/>
        <v>0.55555555555555547</v>
      </c>
      <c r="P100" s="16">
        <f>M100*0.7</f>
        <v>4.8611111111111098E-2</v>
      </c>
      <c r="Q100" s="5">
        <v>2</v>
      </c>
      <c r="R100" s="9">
        <f t="shared" si="51"/>
        <v>8.1632653061224497E-3</v>
      </c>
    </row>
    <row r="101" spans="1:18">
      <c r="A101" s="5">
        <f t="shared" si="50"/>
        <v>66</v>
      </c>
      <c r="B101" s="5">
        <v>1</v>
      </c>
      <c r="C101" s="53"/>
      <c r="D101" s="1" t="s">
        <v>503</v>
      </c>
      <c r="E101" s="5">
        <v>135</v>
      </c>
      <c r="F101" s="10">
        <v>1.0833333333333333</v>
      </c>
      <c r="G101" s="5">
        <v>8</v>
      </c>
      <c r="H101" s="1" t="s">
        <v>149</v>
      </c>
      <c r="I101" s="1" t="s">
        <v>109</v>
      </c>
      <c r="J101" s="1" t="s">
        <v>202</v>
      </c>
      <c r="K101" s="5">
        <v>8</v>
      </c>
      <c r="L101" s="1" t="s">
        <v>504</v>
      </c>
      <c r="M101" s="16">
        <v>9.7222222222222224E-2</v>
      </c>
      <c r="N101" s="5">
        <v>1</v>
      </c>
      <c r="O101" s="16">
        <f t="shared" ref="O101" si="52">K101*M101</f>
        <v>0.77777777777777779</v>
      </c>
      <c r="Q101" s="5">
        <v>1</v>
      </c>
      <c r="R101" s="9">
        <f t="shared" ref="R101" si="53">Q101/$S$1</f>
        <v>4.0816326530612249E-3</v>
      </c>
    </row>
    <row r="102" spans="1:18">
      <c r="A102" s="5">
        <f t="shared" si="50"/>
        <v>67</v>
      </c>
      <c r="B102" s="5">
        <v>1</v>
      </c>
      <c r="C102" s="53"/>
      <c r="D102" s="1" t="s">
        <v>492</v>
      </c>
      <c r="E102" s="5">
        <v>135</v>
      </c>
      <c r="F102" s="12">
        <v>0.95833333333333337</v>
      </c>
      <c r="G102" s="5">
        <v>8</v>
      </c>
      <c r="H102" s="1" t="s">
        <v>149</v>
      </c>
      <c r="I102" s="1" t="s">
        <v>109</v>
      </c>
      <c r="J102" s="1" t="s">
        <v>253</v>
      </c>
      <c r="K102" s="5">
        <v>8</v>
      </c>
      <c r="M102" s="16">
        <v>3.7499999999999999E-2</v>
      </c>
      <c r="N102" s="5">
        <v>1</v>
      </c>
      <c r="O102" s="16">
        <f t="shared" ref="O102:O107" si="54">K102*M102</f>
        <v>0.3</v>
      </c>
      <c r="Q102" s="5">
        <v>1</v>
      </c>
      <c r="R102" s="9">
        <f t="shared" ref="R102:R107" si="55">Q102/$S$1</f>
        <v>4.0816326530612249E-3</v>
      </c>
    </row>
    <row r="103" spans="1:18">
      <c r="A103" s="5">
        <f t="shared" si="50"/>
        <v>68</v>
      </c>
      <c r="B103" s="5">
        <v>1</v>
      </c>
      <c r="C103" s="53"/>
      <c r="D103" s="1" t="s">
        <v>433</v>
      </c>
      <c r="E103" s="5">
        <v>135</v>
      </c>
      <c r="F103" s="1">
        <v>0.83333333333333337</v>
      </c>
      <c r="G103" s="5">
        <v>8</v>
      </c>
      <c r="H103" s="1" t="s">
        <v>429</v>
      </c>
      <c r="I103" s="1" t="s">
        <v>109</v>
      </c>
      <c r="J103" s="1" t="s">
        <v>423</v>
      </c>
      <c r="K103" s="5">
        <v>8</v>
      </c>
      <c r="M103" s="16">
        <v>5.2777777777777778E-2</v>
      </c>
      <c r="N103" s="5">
        <v>1</v>
      </c>
      <c r="O103" s="16">
        <f t="shared" si="54"/>
        <v>0.42222222222222222</v>
      </c>
      <c r="Q103" s="5">
        <v>1</v>
      </c>
      <c r="R103" s="9">
        <f t="shared" si="55"/>
        <v>4.0816326530612249E-3</v>
      </c>
    </row>
    <row r="104" spans="1:18">
      <c r="A104" s="5">
        <f t="shared" si="50"/>
        <v>69</v>
      </c>
      <c r="B104" s="5">
        <v>1</v>
      </c>
      <c r="C104" s="53"/>
      <c r="D104" s="1" t="s">
        <v>493</v>
      </c>
      <c r="E104" s="5">
        <v>135</v>
      </c>
      <c r="H104" s="1" t="s">
        <v>430</v>
      </c>
      <c r="I104" s="1" t="s">
        <v>109</v>
      </c>
      <c r="J104" s="1" t="s">
        <v>424</v>
      </c>
      <c r="M104" s="16">
        <v>5.9027777777777783E-2</v>
      </c>
      <c r="N104" s="5">
        <v>1</v>
      </c>
      <c r="O104" s="16">
        <f t="shared" si="54"/>
        <v>0</v>
      </c>
      <c r="R104" s="9">
        <f t="shared" si="55"/>
        <v>0</v>
      </c>
    </row>
    <row r="105" spans="1:18">
      <c r="A105" s="5">
        <f t="shared" si="50"/>
        <v>70</v>
      </c>
      <c r="B105" s="5">
        <v>1</v>
      </c>
      <c r="C105" s="53"/>
      <c r="D105" s="1" t="s">
        <v>426</v>
      </c>
      <c r="E105" s="5">
        <v>135</v>
      </c>
      <c r="H105" s="1" t="s">
        <v>431</v>
      </c>
      <c r="I105" s="1" t="s">
        <v>109</v>
      </c>
      <c r="J105" s="1" t="s">
        <v>425</v>
      </c>
      <c r="M105" s="16">
        <v>4.9999999999999996E-2</v>
      </c>
      <c r="N105" s="5">
        <v>1</v>
      </c>
      <c r="O105" s="16">
        <f t="shared" si="54"/>
        <v>0</v>
      </c>
      <c r="R105" s="9">
        <f t="shared" si="55"/>
        <v>0</v>
      </c>
    </row>
    <row r="106" spans="1:18">
      <c r="A106" s="5">
        <f t="shared" si="50"/>
        <v>71</v>
      </c>
      <c r="B106" s="5">
        <v>1</v>
      </c>
      <c r="C106" s="53"/>
      <c r="D106" s="1" t="s">
        <v>428</v>
      </c>
      <c r="E106" s="5">
        <v>135</v>
      </c>
      <c r="F106" s="1">
        <v>0.41666666666666669</v>
      </c>
      <c r="G106" s="5">
        <v>14</v>
      </c>
      <c r="H106" s="1" t="s">
        <v>432</v>
      </c>
      <c r="I106" s="1" t="s">
        <v>109</v>
      </c>
      <c r="J106" s="1" t="s">
        <v>427</v>
      </c>
      <c r="L106" s="1" t="s">
        <v>459</v>
      </c>
      <c r="M106" s="16">
        <v>1.7708333333333333E-2</v>
      </c>
      <c r="N106" s="5">
        <v>1</v>
      </c>
      <c r="O106" s="16">
        <f t="shared" si="54"/>
        <v>0</v>
      </c>
      <c r="Q106" s="5">
        <v>1</v>
      </c>
      <c r="R106" s="9">
        <f t="shared" si="55"/>
        <v>4.0816326530612249E-3</v>
      </c>
    </row>
    <row r="107" spans="1:18">
      <c r="A107" s="5">
        <f t="shared" si="50"/>
        <v>72</v>
      </c>
      <c r="B107" s="5">
        <v>1</v>
      </c>
      <c r="C107" s="53"/>
      <c r="D107" s="1" t="s">
        <v>435</v>
      </c>
      <c r="E107" s="5">
        <v>135</v>
      </c>
      <c r="F107" s="12">
        <v>0.99930555555555556</v>
      </c>
      <c r="G107" s="5">
        <v>10</v>
      </c>
      <c r="H107" s="1" t="s">
        <v>436</v>
      </c>
      <c r="I107" s="1" t="s">
        <v>109</v>
      </c>
      <c r="J107" s="1" t="s">
        <v>434</v>
      </c>
      <c r="K107" s="5">
        <v>10</v>
      </c>
      <c r="L107" s="1" t="s">
        <v>459</v>
      </c>
      <c r="M107" s="16">
        <v>6.1805555555555558E-2</v>
      </c>
      <c r="N107" s="5">
        <v>1</v>
      </c>
      <c r="O107" s="16">
        <f t="shared" si="54"/>
        <v>0.61805555555555558</v>
      </c>
      <c r="Q107" s="5">
        <v>1</v>
      </c>
      <c r="R107" s="9">
        <f t="shared" si="55"/>
        <v>4.0816326530612249E-3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workbookViewId="0">
      <selection activeCell="E18" sqref="E18"/>
    </sheetView>
  </sheetViews>
  <sheetFormatPr defaultRowHeight="15.75"/>
  <sheetData>
    <row r="1" spans="1:4">
      <c r="A1" s="304" t="s">
        <v>602</v>
      </c>
      <c r="B1" s="305" t="s">
        <v>72</v>
      </c>
      <c r="C1" s="304" t="s">
        <v>26</v>
      </c>
      <c r="D1" s="305" t="s">
        <v>66</v>
      </c>
    </row>
    <row r="2" spans="1:4" ht="16.5">
      <c r="A2" s="327">
        <v>21</v>
      </c>
      <c r="B2" s="310">
        <v>35</v>
      </c>
      <c r="C2" s="327">
        <v>1</v>
      </c>
      <c r="D2" s="310">
        <v>50</v>
      </c>
    </row>
    <row r="3" spans="1:4" ht="16.5">
      <c r="A3" s="327">
        <v>22</v>
      </c>
      <c r="B3" s="310">
        <v>40</v>
      </c>
      <c r="C3" s="327">
        <v>2</v>
      </c>
      <c r="D3" s="310">
        <v>38</v>
      </c>
    </row>
    <row r="4" spans="1:4" ht="16.5">
      <c r="A4" s="327">
        <v>23</v>
      </c>
      <c r="B4" s="310">
        <v>46</v>
      </c>
      <c r="C4" s="327">
        <v>3</v>
      </c>
      <c r="D4" s="310">
        <v>30</v>
      </c>
    </row>
    <row r="5" spans="1:4" ht="16.5">
      <c r="A5" s="327">
        <v>24</v>
      </c>
      <c r="B5" s="310">
        <v>52</v>
      </c>
      <c r="C5" s="327">
        <v>4</v>
      </c>
      <c r="D5" s="310">
        <v>25</v>
      </c>
    </row>
    <row r="6" spans="1:4" ht="16.5">
      <c r="A6" s="327">
        <v>25</v>
      </c>
      <c r="B6" s="310">
        <v>59</v>
      </c>
      <c r="C6" s="327">
        <v>5</v>
      </c>
      <c r="D6" s="310">
        <v>20</v>
      </c>
    </row>
    <row r="7" spans="1:4" ht="16.5">
      <c r="A7" s="327">
        <v>26</v>
      </c>
      <c r="B7" s="310">
        <v>67</v>
      </c>
      <c r="C7" s="327">
        <v>6</v>
      </c>
      <c r="D7" s="310">
        <v>15</v>
      </c>
    </row>
    <row r="8" spans="1:4" ht="16.5">
      <c r="A8" s="327">
        <v>27</v>
      </c>
      <c r="B8" s="310">
        <v>75</v>
      </c>
      <c r="C8" s="327">
        <v>7</v>
      </c>
      <c r="D8" s="310">
        <v>10</v>
      </c>
    </row>
    <row r="9" spans="1:4" ht="16.5">
      <c r="A9" s="327">
        <v>28</v>
      </c>
      <c r="B9" s="310">
        <v>83</v>
      </c>
    </row>
    <row r="10" spans="1:4" ht="16.5">
      <c r="A10" s="327">
        <v>29</v>
      </c>
      <c r="B10" s="310">
        <v>91</v>
      </c>
    </row>
    <row r="11" spans="1:4" ht="16.5">
      <c r="A11" s="327">
        <v>30</v>
      </c>
      <c r="B11" s="310">
        <v>100</v>
      </c>
    </row>
  </sheetData>
  <sortState ref="A2:B11">
    <sortCondition ref="A2"/>
  </sortState>
  <phoneticPr fontId="6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6"/>
  <sheetViews>
    <sheetView workbookViewId="0">
      <pane ySplit="1" topLeftCell="A2" activePane="bottomLeft" state="frozen"/>
      <selection pane="bottomLeft" activeCell="D79" sqref="D79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3" width="7.42578125" style="14" bestFit="1" customWidth="1"/>
    <col min="4" max="4" width="22.140625" style="1" customWidth="1"/>
    <col min="5" max="5" width="10.5703125" style="1" bestFit="1" customWidth="1"/>
    <col min="6" max="6" width="11.85546875" style="5" bestFit="1" customWidth="1"/>
    <col min="7" max="8" width="15.42578125" style="1" bestFit="1" customWidth="1"/>
    <col min="9" max="9" width="13" style="1" bestFit="1" customWidth="1"/>
    <col min="10" max="10" width="11.85546875" style="5" bestFit="1" customWidth="1"/>
    <col min="11" max="16384" width="9" style="1"/>
  </cols>
  <sheetData>
    <row r="1" spans="1:10">
      <c r="A1" s="6" t="s">
        <v>0</v>
      </c>
      <c r="B1" s="6" t="s">
        <v>47</v>
      </c>
      <c r="C1" s="13" t="s">
        <v>26</v>
      </c>
      <c r="D1" s="6" t="s">
        <v>49</v>
      </c>
      <c r="E1" s="6" t="s">
        <v>48</v>
      </c>
      <c r="F1" s="8" t="s">
        <v>45</v>
      </c>
      <c r="G1" s="6" t="s">
        <v>75</v>
      </c>
      <c r="H1" s="6" t="s">
        <v>74</v>
      </c>
      <c r="I1" s="6" t="s">
        <v>76</v>
      </c>
      <c r="J1" s="8" t="s">
        <v>86</v>
      </c>
    </row>
    <row r="2" spans="1:10">
      <c r="A2" s="26">
        <v>42702</v>
      </c>
      <c r="B2" s="26" t="s">
        <v>25</v>
      </c>
      <c r="C2" s="32">
        <v>1</v>
      </c>
      <c r="D2" s="28" t="s">
        <v>50</v>
      </c>
      <c r="E2" s="27">
        <v>60187</v>
      </c>
      <c r="F2" s="27">
        <v>29</v>
      </c>
      <c r="G2" s="29">
        <f>E2/F2</f>
        <v>2075.4137931034484</v>
      </c>
      <c r="H2" s="34">
        <f>G2/130</f>
        <v>15.964721485411141</v>
      </c>
      <c r="I2" s="34">
        <f>G2/F2</f>
        <v>71.565992865636147</v>
      </c>
      <c r="J2" s="27">
        <v>1</v>
      </c>
    </row>
    <row r="3" spans="1:10">
      <c r="A3" s="26">
        <v>42702</v>
      </c>
      <c r="B3" s="26" t="s">
        <v>25</v>
      </c>
      <c r="C3" s="32">
        <v>2</v>
      </c>
      <c r="D3" s="28" t="s">
        <v>64</v>
      </c>
      <c r="E3" s="27">
        <v>58652</v>
      </c>
      <c r="F3" s="27">
        <v>29</v>
      </c>
      <c r="G3" s="29">
        <f t="shared" ref="G3:G31" si="0">E3/F3</f>
        <v>2022.4827586206898</v>
      </c>
      <c r="H3" s="34">
        <f t="shared" ref="H3:H31" si="1">G3/130</f>
        <v>15.557559681697613</v>
      </c>
      <c r="I3" s="34">
        <f t="shared" ref="I3:I31" si="2">G3/F3</f>
        <v>69.740784780023787</v>
      </c>
      <c r="J3" s="27">
        <v>1</v>
      </c>
    </row>
    <row r="4" spans="1:10">
      <c r="A4" s="26">
        <v>42702</v>
      </c>
      <c r="B4" s="26" t="s">
        <v>25</v>
      </c>
      <c r="C4" s="32">
        <v>3</v>
      </c>
      <c r="D4" s="33" t="s">
        <v>51</v>
      </c>
      <c r="E4" s="27">
        <v>58024</v>
      </c>
      <c r="F4" s="27">
        <v>29</v>
      </c>
      <c r="G4" s="29">
        <f t="shared" si="0"/>
        <v>2000.8275862068965</v>
      </c>
      <c r="H4" s="34">
        <f t="shared" si="1"/>
        <v>15.390981432360743</v>
      </c>
      <c r="I4" s="34">
        <f t="shared" si="2"/>
        <v>68.994054696789533</v>
      </c>
      <c r="J4" s="27">
        <v>0</v>
      </c>
    </row>
    <row r="5" spans="1:10">
      <c r="A5" s="26">
        <v>42702</v>
      </c>
      <c r="B5" s="26" t="s">
        <v>25</v>
      </c>
      <c r="C5" s="32">
        <v>4</v>
      </c>
      <c r="D5" s="28" t="s">
        <v>63</v>
      </c>
      <c r="E5" s="27">
        <v>55268</v>
      </c>
      <c r="F5" s="27">
        <v>30</v>
      </c>
      <c r="G5" s="29">
        <f t="shared" si="0"/>
        <v>1842.2666666666667</v>
      </c>
      <c r="H5" s="34">
        <f t="shared" si="1"/>
        <v>14.17128205128205</v>
      </c>
      <c r="I5" s="34">
        <f t="shared" si="2"/>
        <v>61.408888888888889</v>
      </c>
      <c r="J5" s="27">
        <v>1</v>
      </c>
    </row>
    <row r="6" spans="1:10">
      <c r="A6" s="26">
        <v>42702</v>
      </c>
      <c r="B6" s="26" t="s">
        <v>25</v>
      </c>
      <c r="C6" s="32">
        <v>5</v>
      </c>
      <c r="D6" s="28" t="s">
        <v>62</v>
      </c>
      <c r="E6" s="27">
        <v>54865</v>
      </c>
      <c r="F6" s="27">
        <v>30</v>
      </c>
      <c r="G6" s="29">
        <f t="shared" si="0"/>
        <v>1828.8333333333333</v>
      </c>
      <c r="H6" s="34">
        <f t="shared" si="1"/>
        <v>14.067948717948717</v>
      </c>
      <c r="I6" s="34">
        <f t="shared" si="2"/>
        <v>60.961111111111109</v>
      </c>
      <c r="J6" s="27">
        <v>1</v>
      </c>
    </row>
    <row r="7" spans="1:10">
      <c r="A7" s="26">
        <v>42702</v>
      </c>
      <c r="B7" s="26" t="s">
        <v>25</v>
      </c>
      <c r="C7" s="32">
        <v>6</v>
      </c>
      <c r="D7" s="28" t="s">
        <v>61</v>
      </c>
      <c r="E7" s="27">
        <v>43367</v>
      </c>
      <c r="F7" s="27">
        <v>30</v>
      </c>
      <c r="G7" s="29">
        <f t="shared" si="0"/>
        <v>1445.5666666666666</v>
      </c>
      <c r="H7" s="34">
        <f t="shared" si="1"/>
        <v>11.119743589743589</v>
      </c>
      <c r="I7" s="34">
        <f t="shared" si="2"/>
        <v>48.185555555555553</v>
      </c>
      <c r="J7" s="27">
        <v>1</v>
      </c>
    </row>
    <row r="8" spans="1:10">
      <c r="A8" s="26">
        <v>42702</v>
      </c>
      <c r="B8" s="26" t="s">
        <v>25</v>
      </c>
      <c r="C8" s="32">
        <v>7</v>
      </c>
      <c r="D8" s="28" t="s">
        <v>60</v>
      </c>
      <c r="E8" s="27">
        <v>42836</v>
      </c>
      <c r="F8" s="27">
        <v>30</v>
      </c>
      <c r="G8" s="29">
        <f t="shared" si="0"/>
        <v>1427.8666666666666</v>
      </c>
      <c r="H8" s="34">
        <f t="shared" si="1"/>
        <v>10.983589743589743</v>
      </c>
      <c r="I8" s="34">
        <f t="shared" si="2"/>
        <v>47.595555555555549</v>
      </c>
      <c r="J8" s="27">
        <v>1</v>
      </c>
    </row>
    <row r="9" spans="1:10">
      <c r="A9" s="26">
        <v>42702</v>
      </c>
      <c r="B9" s="26" t="s">
        <v>25</v>
      </c>
      <c r="C9" s="32">
        <v>8</v>
      </c>
      <c r="D9" s="28" t="s">
        <v>59</v>
      </c>
      <c r="E9" s="27">
        <v>38938</v>
      </c>
      <c r="F9" s="27">
        <v>29</v>
      </c>
      <c r="G9" s="29">
        <f t="shared" si="0"/>
        <v>1342.6896551724137</v>
      </c>
      <c r="H9" s="34">
        <f t="shared" si="1"/>
        <v>10.328381962864722</v>
      </c>
      <c r="I9" s="34">
        <f t="shared" si="2"/>
        <v>46.29964328180737</v>
      </c>
      <c r="J9" s="27">
        <v>1</v>
      </c>
    </row>
    <row r="10" spans="1:10">
      <c r="A10" s="26">
        <v>42702</v>
      </c>
      <c r="B10" s="26" t="s">
        <v>25</v>
      </c>
      <c r="C10" s="32">
        <v>9</v>
      </c>
      <c r="D10" s="28" t="s">
        <v>58</v>
      </c>
      <c r="E10" s="27">
        <v>34925</v>
      </c>
      <c r="F10" s="27">
        <v>30</v>
      </c>
      <c r="G10" s="29">
        <f t="shared" si="0"/>
        <v>1164.1666666666667</v>
      </c>
      <c r="H10" s="34">
        <f t="shared" si="1"/>
        <v>8.9551282051282062</v>
      </c>
      <c r="I10" s="34">
        <f t="shared" si="2"/>
        <v>38.805555555555557</v>
      </c>
      <c r="J10" s="27">
        <v>1</v>
      </c>
    </row>
    <row r="11" spans="1:10">
      <c r="A11" s="26">
        <v>42702</v>
      </c>
      <c r="B11" s="26" t="s">
        <v>25</v>
      </c>
      <c r="C11" s="32">
        <v>10</v>
      </c>
      <c r="D11" s="28" t="s">
        <v>57</v>
      </c>
      <c r="E11" s="27">
        <v>33078</v>
      </c>
      <c r="F11" s="27">
        <v>30</v>
      </c>
      <c r="G11" s="29">
        <f t="shared" si="0"/>
        <v>1102.5999999999999</v>
      </c>
      <c r="H11" s="34">
        <f t="shared" si="1"/>
        <v>8.4815384615384612</v>
      </c>
      <c r="I11" s="34">
        <f t="shared" si="2"/>
        <v>36.75333333333333</v>
      </c>
      <c r="J11" s="27">
        <v>1</v>
      </c>
    </row>
    <row r="12" spans="1:10">
      <c r="A12" s="26">
        <v>42702</v>
      </c>
      <c r="B12" s="26" t="s">
        <v>25</v>
      </c>
      <c r="C12" s="32">
        <v>11</v>
      </c>
      <c r="D12" s="28" t="s">
        <v>56</v>
      </c>
      <c r="E12" s="27">
        <v>30315</v>
      </c>
      <c r="F12" s="27">
        <v>30</v>
      </c>
      <c r="G12" s="29">
        <f t="shared" si="0"/>
        <v>1010.5</v>
      </c>
      <c r="H12" s="34">
        <f t="shared" si="1"/>
        <v>7.773076923076923</v>
      </c>
      <c r="I12" s="34">
        <f t="shared" si="2"/>
        <v>33.68333333333333</v>
      </c>
      <c r="J12" s="27">
        <v>1</v>
      </c>
    </row>
    <row r="13" spans="1:10">
      <c r="A13" s="26">
        <v>42702</v>
      </c>
      <c r="B13" s="26" t="s">
        <v>25</v>
      </c>
      <c r="C13" s="32">
        <v>12</v>
      </c>
      <c r="D13" s="28" t="s">
        <v>55</v>
      </c>
      <c r="E13" s="27">
        <v>29154</v>
      </c>
      <c r="F13" s="27">
        <v>29</v>
      </c>
      <c r="G13" s="29">
        <f t="shared" si="0"/>
        <v>1005.3103448275862</v>
      </c>
      <c r="H13" s="34">
        <f t="shared" si="1"/>
        <v>7.7331564986737398</v>
      </c>
      <c r="I13" s="34">
        <f t="shared" si="2"/>
        <v>34.66587395957194</v>
      </c>
      <c r="J13" s="27">
        <v>1</v>
      </c>
    </row>
    <row r="14" spans="1:10">
      <c r="A14" s="26">
        <v>42702</v>
      </c>
      <c r="B14" s="26" t="s">
        <v>25</v>
      </c>
      <c r="C14" s="32">
        <v>13</v>
      </c>
      <c r="D14" s="28" t="s">
        <v>54</v>
      </c>
      <c r="E14" s="27">
        <v>28872</v>
      </c>
      <c r="F14" s="27">
        <v>30</v>
      </c>
      <c r="G14" s="29">
        <f t="shared" si="0"/>
        <v>962.4</v>
      </c>
      <c r="H14" s="34">
        <f t="shared" si="1"/>
        <v>7.4030769230769229</v>
      </c>
      <c r="I14" s="34">
        <f t="shared" si="2"/>
        <v>32.08</v>
      </c>
      <c r="J14" s="27">
        <v>1</v>
      </c>
    </row>
    <row r="15" spans="1:10">
      <c r="A15" s="26">
        <v>42702</v>
      </c>
      <c r="B15" s="26" t="s">
        <v>25</v>
      </c>
      <c r="C15" s="32">
        <v>14</v>
      </c>
      <c r="D15" s="28" t="s">
        <v>53</v>
      </c>
      <c r="E15" s="27">
        <v>27318</v>
      </c>
      <c r="F15" s="27">
        <v>29</v>
      </c>
      <c r="G15" s="29">
        <f t="shared" si="0"/>
        <v>942</v>
      </c>
      <c r="H15" s="34">
        <f t="shared" si="1"/>
        <v>7.2461538461538462</v>
      </c>
      <c r="I15" s="34">
        <f t="shared" si="2"/>
        <v>32.482758620689658</v>
      </c>
      <c r="J15" s="27">
        <v>1</v>
      </c>
    </row>
    <row r="16" spans="1:10">
      <c r="A16" s="26">
        <v>42702</v>
      </c>
      <c r="B16" s="26" t="s">
        <v>25</v>
      </c>
      <c r="C16" s="32">
        <v>15</v>
      </c>
      <c r="D16" s="28" t="s">
        <v>52</v>
      </c>
      <c r="E16" s="27">
        <v>11101</v>
      </c>
      <c r="F16" s="27">
        <v>29</v>
      </c>
      <c r="G16" s="29">
        <f t="shared" si="0"/>
        <v>382.79310344827587</v>
      </c>
      <c r="H16" s="34">
        <f t="shared" si="1"/>
        <v>2.9445623342175069</v>
      </c>
      <c r="I16" s="34">
        <f t="shared" si="2"/>
        <v>13.199762187871581</v>
      </c>
      <c r="J16" s="27">
        <v>1</v>
      </c>
    </row>
    <row r="17" spans="1:10">
      <c r="A17" s="35">
        <v>42709</v>
      </c>
      <c r="B17" s="35" t="s">
        <v>25</v>
      </c>
      <c r="C17" s="39">
        <v>1</v>
      </c>
      <c r="D17" s="40" t="s">
        <v>51</v>
      </c>
      <c r="E17" s="36">
        <v>60667</v>
      </c>
      <c r="F17" s="36">
        <v>30</v>
      </c>
      <c r="G17" s="36">
        <f>E17/F17</f>
        <v>2022.2333333333333</v>
      </c>
      <c r="H17" s="41">
        <f t="shared" si="1"/>
        <v>15.555641025641025</v>
      </c>
      <c r="I17" s="41">
        <f t="shared" si="2"/>
        <v>67.407777777777781</v>
      </c>
      <c r="J17" s="36">
        <v>0</v>
      </c>
    </row>
    <row r="18" spans="1:10">
      <c r="A18" s="35">
        <v>42709</v>
      </c>
      <c r="B18" s="35" t="s">
        <v>25</v>
      </c>
      <c r="C18" s="39">
        <v>2</v>
      </c>
      <c r="D18" s="37" t="s">
        <v>264</v>
      </c>
      <c r="E18" s="36">
        <v>41506</v>
      </c>
      <c r="F18" s="36">
        <v>30</v>
      </c>
      <c r="G18" s="36">
        <f t="shared" si="0"/>
        <v>1383.5333333333333</v>
      </c>
      <c r="H18" s="41">
        <f t="shared" si="1"/>
        <v>10.642564102564103</v>
      </c>
      <c r="I18" s="41">
        <f t="shared" si="2"/>
        <v>46.117777777777775</v>
      </c>
      <c r="J18" s="36">
        <v>1</v>
      </c>
    </row>
    <row r="19" spans="1:10">
      <c r="A19" s="35">
        <v>42709</v>
      </c>
      <c r="B19" s="35" t="s">
        <v>25</v>
      </c>
      <c r="C19" s="39">
        <v>3</v>
      </c>
      <c r="D19" s="37"/>
      <c r="E19" s="36">
        <v>33292</v>
      </c>
      <c r="F19" s="36">
        <v>26</v>
      </c>
      <c r="G19" s="36">
        <f t="shared" si="0"/>
        <v>1280.4615384615386</v>
      </c>
      <c r="H19" s="41">
        <f t="shared" si="1"/>
        <v>9.8497041420118343</v>
      </c>
      <c r="I19" s="41">
        <f t="shared" si="2"/>
        <v>49.248520710059175</v>
      </c>
      <c r="J19" s="36">
        <v>1</v>
      </c>
    </row>
    <row r="20" spans="1:10">
      <c r="A20" s="35">
        <v>42709</v>
      </c>
      <c r="B20" s="35" t="s">
        <v>25</v>
      </c>
      <c r="C20" s="39">
        <v>4</v>
      </c>
      <c r="D20" s="37" t="s">
        <v>265</v>
      </c>
      <c r="E20" s="36">
        <v>31324</v>
      </c>
      <c r="F20" s="36">
        <v>29</v>
      </c>
      <c r="G20" s="36">
        <f t="shared" si="0"/>
        <v>1080.1379310344828</v>
      </c>
      <c r="H20" s="41">
        <f t="shared" si="1"/>
        <v>8.3087533156498683</v>
      </c>
      <c r="I20" s="41">
        <f t="shared" si="2"/>
        <v>37.246135552913202</v>
      </c>
      <c r="J20" s="36">
        <v>1</v>
      </c>
    </row>
    <row r="21" spans="1:10">
      <c r="A21" s="35">
        <v>42709</v>
      </c>
      <c r="B21" s="35" t="s">
        <v>25</v>
      </c>
      <c r="C21" s="39">
        <v>5</v>
      </c>
      <c r="D21" s="37" t="s">
        <v>266</v>
      </c>
      <c r="E21" s="36">
        <v>29411</v>
      </c>
      <c r="F21" s="36">
        <v>30</v>
      </c>
      <c r="G21" s="36">
        <f t="shared" si="0"/>
        <v>980.36666666666667</v>
      </c>
      <c r="H21" s="41">
        <f t="shared" si="1"/>
        <v>7.5412820512820513</v>
      </c>
      <c r="I21" s="41">
        <f t="shared" si="2"/>
        <v>32.678888888888892</v>
      </c>
      <c r="J21" s="36">
        <v>1</v>
      </c>
    </row>
    <row r="22" spans="1:10">
      <c r="A22" s="35">
        <v>42709</v>
      </c>
      <c r="B22" s="35" t="s">
        <v>25</v>
      </c>
      <c r="C22" s="39">
        <v>6</v>
      </c>
      <c r="D22" s="37" t="s">
        <v>267</v>
      </c>
      <c r="E22" s="36">
        <v>29186</v>
      </c>
      <c r="F22" s="36">
        <v>29</v>
      </c>
      <c r="G22" s="36">
        <f t="shared" si="0"/>
        <v>1006.4137931034483</v>
      </c>
      <c r="H22" s="41">
        <f t="shared" si="1"/>
        <v>7.7416445623342174</v>
      </c>
      <c r="I22" s="41">
        <f t="shared" si="2"/>
        <v>34.703923900118909</v>
      </c>
      <c r="J22" s="36">
        <v>1</v>
      </c>
    </row>
    <row r="23" spans="1:10">
      <c r="A23" s="35">
        <v>42709</v>
      </c>
      <c r="B23" s="35" t="s">
        <v>25</v>
      </c>
      <c r="C23" s="39">
        <v>7</v>
      </c>
      <c r="D23" s="37" t="s">
        <v>268</v>
      </c>
      <c r="E23" s="36">
        <v>28643</v>
      </c>
      <c r="F23" s="36">
        <v>30</v>
      </c>
      <c r="G23" s="36">
        <f t="shared" si="0"/>
        <v>954.76666666666665</v>
      </c>
      <c r="H23" s="41">
        <f t="shared" si="1"/>
        <v>7.3443589743589746</v>
      </c>
      <c r="I23" s="41">
        <f t="shared" si="2"/>
        <v>31.825555555555557</v>
      </c>
      <c r="J23" s="36">
        <v>1</v>
      </c>
    </row>
    <row r="24" spans="1:10">
      <c r="A24" s="35">
        <v>42709</v>
      </c>
      <c r="B24" s="35" t="s">
        <v>25</v>
      </c>
      <c r="C24" s="39">
        <v>8</v>
      </c>
      <c r="D24" s="37" t="s">
        <v>269</v>
      </c>
      <c r="E24" s="36">
        <v>25963</v>
      </c>
      <c r="F24" s="36">
        <v>30</v>
      </c>
      <c r="G24" s="36">
        <f t="shared" si="0"/>
        <v>865.43333333333328</v>
      </c>
      <c r="H24" s="41">
        <f t="shared" si="1"/>
        <v>6.6571794871794872</v>
      </c>
      <c r="I24" s="41">
        <f t="shared" si="2"/>
        <v>28.847777777777775</v>
      </c>
      <c r="J24" s="36">
        <v>1</v>
      </c>
    </row>
    <row r="25" spans="1:10">
      <c r="A25" s="35">
        <v>42709</v>
      </c>
      <c r="B25" s="35" t="s">
        <v>25</v>
      </c>
      <c r="C25" s="39">
        <v>9</v>
      </c>
      <c r="D25" s="37" t="s">
        <v>270</v>
      </c>
      <c r="E25" s="36">
        <v>25471</v>
      </c>
      <c r="F25" s="36">
        <v>30</v>
      </c>
      <c r="G25" s="36">
        <f t="shared" si="0"/>
        <v>849.0333333333333</v>
      </c>
      <c r="H25" s="41">
        <f t="shared" si="1"/>
        <v>6.5310256410256411</v>
      </c>
      <c r="I25" s="41">
        <f t="shared" si="2"/>
        <v>28.301111111111108</v>
      </c>
      <c r="J25" s="36">
        <v>1</v>
      </c>
    </row>
    <row r="26" spans="1:10">
      <c r="A26" s="35">
        <v>42709</v>
      </c>
      <c r="B26" s="35" t="s">
        <v>25</v>
      </c>
      <c r="C26" s="39">
        <v>10</v>
      </c>
      <c r="D26" s="37" t="s">
        <v>271</v>
      </c>
      <c r="E26" s="36">
        <v>20932</v>
      </c>
      <c r="F26" s="36">
        <v>29</v>
      </c>
      <c r="G26" s="36">
        <f t="shared" si="0"/>
        <v>721.79310344827582</v>
      </c>
      <c r="H26" s="41">
        <f t="shared" si="1"/>
        <v>5.5522546419098138</v>
      </c>
      <c r="I26" s="41">
        <f t="shared" si="2"/>
        <v>24.889417360285371</v>
      </c>
      <c r="J26" s="36">
        <v>1</v>
      </c>
    </row>
    <row r="27" spans="1:10">
      <c r="A27" s="35">
        <v>42709</v>
      </c>
      <c r="B27" s="35" t="s">
        <v>25</v>
      </c>
      <c r="C27" s="39">
        <v>11</v>
      </c>
      <c r="D27" s="37"/>
      <c r="E27" s="36">
        <v>15551</v>
      </c>
      <c r="F27" s="36">
        <v>30</v>
      </c>
      <c r="G27" s="36">
        <f t="shared" si="0"/>
        <v>518.36666666666667</v>
      </c>
      <c r="H27" s="41">
        <f t="shared" si="1"/>
        <v>3.9874358974358977</v>
      </c>
      <c r="I27" s="41">
        <f t="shared" si="2"/>
        <v>17.27888888888889</v>
      </c>
      <c r="J27" s="36">
        <v>1</v>
      </c>
    </row>
    <row r="28" spans="1:10">
      <c r="A28" s="35">
        <v>42709</v>
      </c>
      <c r="B28" s="35" t="s">
        <v>25</v>
      </c>
      <c r="C28" s="39">
        <v>12</v>
      </c>
      <c r="D28" s="37" t="s">
        <v>272</v>
      </c>
      <c r="E28" s="36">
        <v>13927</v>
      </c>
      <c r="F28" s="36">
        <v>30</v>
      </c>
      <c r="G28" s="36">
        <f t="shared" si="0"/>
        <v>464.23333333333335</v>
      </c>
      <c r="H28" s="41">
        <f t="shared" si="1"/>
        <v>3.5710256410256411</v>
      </c>
      <c r="I28" s="41">
        <f t="shared" si="2"/>
        <v>15.474444444444446</v>
      </c>
      <c r="J28" s="36">
        <v>1</v>
      </c>
    </row>
    <row r="29" spans="1:10">
      <c r="A29" s="35">
        <v>42709</v>
      </c>
      <c r="B29" s="35" t="s">
        <v>25</v>
      </c>
      <c r="C29" s="39">
        <v>13</v>
      </c>
      <c r="D29" s="37"/>
      <c r="E29" s="36">
        <v>13866</v>
      </c>
      <c r="F29" s="36">
        <v>30</v>
      </c>
      <c r="G29" s="36">
        <f t="shared" si="0"/>
        <v>462.2</v>
      </c>
      <c r="H29" s="41">
        <f t="shared" si="1"/>
        <v>3.5553846153846154</v>
      </c>
      <c r="I29" s="41">
        <f t="shared" si="2"/>
        <v>15.406666666666666</v>
      </c>
      <c r="J29" s="36">
        <v>1</v>
      </c>
    </row>
    <row r="30" spans="1:10">
      <c r="A30" s="35">
        <v>42709</v>
      </c>
      <c r="B30" s="35" t="s">
        <v>25</v>
      </c>
      <c r="C30" s="39">
        <v>14</v>
      </c>
      <c r="D30" s="37" t="s">
        <v>273</v>
      </c>
      <c r="E30" s="36">
        <v>13600</v>
      </c>
      <c r="F30" s="36">
        <v>30</v>
      </c>
      <c r="G30" s="36">
        <f t="shared" si="0"/>
        <v>453.33333333333331</v>
      </c>
      <c r="H30" s="41">
        <f t="shared" si="1"/>
        <v>3.4871794871794872</v>
      </c>
      <c r="I30" s="41">
        <f t="shared" si="2"/>
        <v>15.111111111111111</v>
      </c>
      <c r="J30" s="36">
        <v>1</v>
      </c>
    </row>
    <row r="31" spans="1:10">
      <c r="A31" s="35">
        <v>42709</v>
      </c>
      <c r="B31" s="35" t="s">
        <v>25</v>
      </c>
      <c r="C31" s="39">
        <v>15</v>
      </c>
      <c r="D31" s="37" t="s">
        <v>274</v>
      </c>
      <c r="E31" s="36">
        <v>10062</v>
      </c>
      <c r="F31" s="36">
        <v>30</v>
      </c>
      <c r="G31" s="36">
        <f t="shared" si="0"/>
        <v>335.4</v>
      </c>
      <c r="H31" s="41">
        <f t="shared" si="1"/>
        <v>2.5799999999999996</v>
      </c>
      <c r="I31" s="41">
        <f t="shared" si="2"/>
        <v>11.18</v>
      </c>
      <c r="J31" s="36">
        <v>1</v>
      </c>
    </row>
    <row r="32" spans="1:10">
      <c r="A32" s="26">
        <v>42716</v>
      </c>
      <c r="B32" s="26" t="s">
        <v>25</v>
      </c>
      <c r="C32" s="32">
        <v>1</v>
      </c>
      <c r="D32" s="28" t="s">
        <v>282</v>
      </c>
      <c r="E32" s="27">
        <v>62183</v>
      </c>
      <c r="F32" s="27">
        <v>29</v>
      </c>
      <c r="G32" s="27">
        <f>E32/F32</f>
        <v>2144.2413793103447</v>
      </c>
      <c r="H32" s="34">
        <f t="shared" ref="H32:H46" si="3">G32/130</f>
        <v>16.49416445623342</v>
      </c>
      <c r="I32" s="34">
        <f t="shared" ref="I32:I46" si="4">G32/F32</f>
        <v>73.939357907253267</v>
      </c>
      <c r="J32" s="27">
        <v>1</v>
      </c>
    </row>
    <row r="33" spans="1:10">
      <c r="A33" s="26">
        <v>42716</v>
      </c>
      <c r="B33" s="26" t="s">
        <v>25</v>
      </c>
      <c r="C33" s="32">
        <v>2</v>
      </c>
      <c r="D33" s="33" t="s">
        <v>51</v>
      </c>
      <c r="E33" s="27">
        <v>58188</v>
      </c>
      <c r="F33" s="27">
        <v>30</v>
      </c>
      <c r="G33" s="27">
        <f t="shared" ref="G33:G46" si="5">E33/F33</f>
        <v>1939.6</v>
      </c>
      <c r="H33" s="34">
        <f t="shared" si="3"/>
        <v>14.92</v>
      </c>
      <c r="I33" s="34">
        <f t="shared" si="4"/>
        <v>64.653333333333336</v>
      </c>
      <c r="J33" s="27">
        <v>0</v>
      </c>
    </row>
    <row r="34" spans="1:10">
      <c r="A34" s="26">
        <v>42716</v>
      </c>
      <c r="B34" s="26" t="s">
        <v>25</v>
      </c>
      <c r="C34" s="32">
        <v>3</v>
      </c>
      <c r="D34" s="28" t="s">
        <v>283</v>
      </c>
      <c r="E34" s="27">
        <v>45251</v>
      </c>
      <c r="F34" s="27">
        <v>29</v>
      </c>
      <c r="G34" s="27">
        <f t="shared" si="5"/>
        <v>1560.3793103448277</v>
      </c>
      <c r="H34" s="34">
        <f t="shared" si="3"/>
        <v>12.00291777188329</v>
      </c>
      <c r="I34" s="34">
        <f t="shared" si="4"/>
        <v>53.806183115338882</v>
      </c>
      <c r="J34" s="27">
        <v>1</v>
      </c>
    </row>
    <row r="35" spans="1:10">
      <c r="A35" s="26">
        <v>42716</v>
      </c>
      <c r="B35" s="26" t="s">
        <v>25</v>
      </c>
      <c r="C35" s="32">
        <v>4</v>
      </c>
      <c r="D35" s="28" t="s">
        <v>284</v>
      </c>
      <c r="E35" s="27">
        <v>43730</v>
      </c>
      <c r="F35" s="27">
        <v>30</v>
      </c>
      <c r="G35" s="27">
        <f t="shared" si="5"/>
        <v>1457.6666666666667</v>
      </c>
      <c r="H35" s="34">
        <f t="shared" si="3"/>
        <v>11.212820512820514</v>
      </c>
      <c r="I35" s="34">
        <f t="shared" si="4"/>
        <v>48.588888888888889</v>
      </c>
      <c r="J35" s="27">
        <v>1</v>
      </c>
    </row>
    <row r="36" spans="1:10">
      <c r="A36" s="26">
        <v>42716</v>
      </c>
      <c r="B36" s="26" t="s">
        <v>25</v>
      </c>
      <c r="C36" s="32">
        <v>5</v>
      </c>
      <c r="D36" s="28" t="s">
        <v>285</v>
      </c>
      <c r="E36" s="27">
        <v>42572</v>
      </c>
      <c r="F36" s="27">
        <v>30</v>
      </c>
      <c r="G36" s="27">
        <f t="shared" si="5"/>
        <v>1419.0666666666666</v>
      </c>
      <c r="H36" s="34">
        <f t="shared" si="3"/>
        <v>10.915897435897435</v>
      </c>
      <c r="I36" s="34">
        <f t="shared" si="4"/>
        <v>47.30222222222222</v>
      </c>
      <c r="J36" s="27">
        <v>1</v>
      </c>
    </row>
    <row r="37" spans="1:10">
      <c r="A37" s="26">
        <v>42716</v>
      </c>
      <c r="B37" s="26" t="s">
        <v>25</v>
      </c>
      <c r="C37" s="32">
        <v>6</v>
      </c>
      <c r="D37" s="28" t="s">
        <v>286</v>
      </c>
      <c r="E37" s="27">
        <v>41117</v>
      </c>
      <c r="F37" s="27">
        <v>30</v>
      </c>
      <c r="G37" s="27">
        <f t="shared" si="5"/>
        <v>1370.5666666666666</v>
      </c>
      <c r="H37" s="34">
        <f t="shared" si="3"/>
        <v>10.542820512820512</v>
      </c>
      <c r="I37" s="34">
        <f t="shared" si="4"/>
        <v>45.685555555555553</v>
      </c>
      <c r="J37" s="27">
        <v>1</v>
      </c>
    </row>
    <row r="38" spans="1:10">
      <c r="A38" s="26">
        <v>42716</v>
      </c>
      <c r="B38" s="26" t="s">
        <v>25</v>
      </c>
      <c r="C38" s="32">
        <v>7</v>
      </c>
      <c r="D38" s="28" t="s">
        <v>287</v>
      </c>
      <c r="E38" s="27">
        <v>40069</v>
      </c>
      <c r="F38" s="27">
        <v>30</v>
      </c>
      <c r="G38" s="27">
        <f t="shared" si="5"/>
        <v>1335.6333333333334</v>
      </c>
      <c r="H38" s="34">
        <f t="shared" si="3"/>
        <v>10.274102564102565</v>
      </c>
      <c r="I38" s="34">
        <f t="shared" si="4"/>
        <v>44.521111111111118</v>
      </c>
      <c r="J38" s="27">
        <v>1</v>
      </c>
    </row>
    <row r="39" spans="1:10">
      <c r="A39" s="26">
        <v>42716</v>
      </c>
      <c r="B39" s="26" t="s">
        <v>25</v>
      </c>
      <c r="C39" s="32">
        <v>8</v>
      </c>
      <c r="D39" s="28" t="s">
        <v>288</v>
      </c>
      <c r="E39" s="27">
        <v>34190</v>
      </c>
      <c r="F39" s="27">
        <v>30</v>
      </c>
      <c r="G39" s="27">
        <f t="shared" si="5"/>
        <v>1139.6666666666667</v>
      </c>
      <c r="H39" s="34">
        <f t="shared" si="3"/>
        <v>8.7666666666666675</v>
      </c>
      <c r="I39" s="34">
        <f t="shared" si="4"/>
        <v>37.988888888888894</v>
      </c>
      <c r="J39" s="27">
        <v>1</v>
      </c>
    </row>
    <row r="40" spans="1:10">
      <c r="A40" s="26">
        <v>42716</v>
      </c>
      <c r="B40" s="26" t="s">
        <v>25</v>
      </c>
      <c r="C40" s="32">
        <v>9</v>
      </c>
      <c r="D40" s="28" t="s">
        <v>289</v>
      </c>
      <c r="E40" s="27">
        <v>30878</v>
      </c>
      <c r="F40" s="27">
        <v>30</v>
      </c>
      <c r="G40" s="27">
        <f t="shared" si="5"/>
        <v>1029.2666666666667</v>
      </c>
      <c r="H40" s="34">
        <f t="shared" si="3"/>
        <v>7.9174358974358974</v>
      </c>
      <c r="I40" s="34">
        <f t="shared" si="4"/>
        <v>34.308888888888887</v>
      </c>
      <c r="J40" s="27">
        <v>1</v>
      </c>
    </row>
    <row r="41" spans="1:10">
      <c r="A41" s="26">
        <v>42716</v>
      </c>
      <c r="B41" s="26" t="s">
        <v>25</v>
      </c>
      <c r="C41" s="32">
        <v>10</v>
      </c>
      <c r="D41" s="28" t="s">
        <v>290</v>
      </c>
      <c r="E41" s="27">
        <v>23854</v>
      </c>
      <c r="F41" s="27">
        <v>30</v>
      </c>
      <c r="G41" s="27">
        <f t="shared" si="5"/>
        <v>795.13333333333333</v>
      </c>
      <c r="H41" s="34">
        <f t="shared" si="3"/>
        <v>6.1164102564102567</v>
      </c>
      <c r="I41" s="34">
        <f t="shared" si="4"/>
        <v>26.504444444444445</v>
      </c>
      <c r="J41" s="27">
        <v>1</v>
      </c>
    </row>
    <row r="42" spans="1:10">
      <c r="A42" s="26">
        <v>42716</v>
      </c>
      <c r="B42" s="26" t="s">
        <v>25</v>
      </c>
      <c r="C42" s="32">
        <v>11</v>
      </c>
      <c r="D42" s="28" t="s">
        <v>291</v>
      </c>
      <c r="E42" s="27">
        <v>16231</v>
      </c>
      <c r="F42" s="27">
        <v>30</v>
      </c>
      <c r="G42" s="27">
        <f t="shared" si="5"/>
        <v>541.0333333333333</v>
      </c>
      <c r="H42" s="34">
        <f t="shared" si="3"/>
        <v>4.1617948717948714</v>
      </c>
      <c r="I42" s="34">
        <f t="shared" si="4"/>
        <v>18.034444444444443</v>
      </c>
      <c r="J42" s="27">
        <v>1</v>
      </c>
    </row>
    <row r="43" spans="1:10">
      <c r="A43" s="26">
        <v>42716</v>
      </c>
      <c r="B43" s="26" t="s">
        <v>25</v>
      </c>
      <c r="C43" s="32">
        <v>12</v>
      </c>
      <c r="D43" s="28" t="s">
        <v>292</v>
      </c>
      <c r="E43" s="27">
        <v>15985</v>
      </c>
      <c r="F43" s="27">
        <v>30</v>
      </c>
      <c r="G43" s="27">
        <f t="shared" si="5"/>
        <v>532.83333333333337</v>
      </c>
      <c r="H43" s="34">
        <f t="shared" si="3"/>
        <v>4.0987179487179493</v>
      </c>
      <c r="I43" s="34">
        <f t="shared" si="4"/>
        <v>17.761111111111113</v>
      </c>
      <c r="J43" s="27">
        <v>1</v>
      </c>
    </row>
    <row r="44" spans="1:10">
      <c r="A44" s="26">
        <v>42716</v>
      </c>
      <c r="B44" s="26" t="s">
        <v>25</v>
      </c>
      <c r="C44" s="32">
        <v>13</v>
      </c>
      <c r="D44" s="28" t="s">
        <v>293</v>
      </c>
      <c r="E44" s="27">
        <v>10342</v>
      </c>
      <c r="F44" s="27">
        <v>30</v>
      </c>
      <c r="G44" s="27">
        <f t="shared" si="5"/>
        <v>344.73333333333335</v>
      </c>
      <c r="H44" s="34">
        <f t="shared" si="3"/>
        <v>2.6517948717948721</v>
      </c>
      <c r="I44" s="34">
        <f t="shared" si="4"/>
        <v>11.491111111111111</v>
      </c>
      <c r="J44" s="27">
        <v>1</v>
      </c>
    </row>
    <row r="45" spans="1:10">
      <c r="A45" s="26">
        <v>42716</v>
      </c>
      <c r="B45" s="26" t="s">
        <v>25</v>
      </c>
      <c r="C45" s="32">
        <v>14</v>
      </c>
      <c r="D45" s="28" t="s">
        <v>294</v>
      </c>
      <c r="E45" s="27">
        <v>8339</v>
      </c>
      <c r="F45" s="27">
        <v>30</v>
      </c>
      <c r="G45" s="27">
        <f t="shared" si="5"/>
        <v>277.96666666666664</v>
      </c>
      <c r="H45" s="34">
        <f t="shared" si="3"/>
        <v>2.138205128205128</v>
      </c>
      <c r="I45" s="34">
        <f t="shared" si="4"/>
        <v>9.2655555555555544</v>
      </c>
      <c r="J45" s="27">
        <v>1</v>
      </c>
    </row>
    <row r="46" spans="1:10">
      <c r="A46" s="26">
        <v>42716</v>
      </c>
      <c r="B46" s="26" t="s">
        <v>25</v>
      </c>
      <c r="C46" s="32">
        <v>15</v>
      </c>
      <c r="D46" s="28" t="s">
        <v>295</v>
      </c>
      <c r="E46" s="27">
        <v>6913</v>
      </c>
      <c r="F46" s="27">
        <v>30</v>
      </c>
      <c r="G46" s="27">
        <f t="shared" si="5"/>
        <v>230.43333333333334</v>
      </c>
      <c r="H46" s="34">
        <f t="shared" si="3"/>
        <v>1.7725641025641026</v>
      </c>
      <c r="I46" s="34">
        <f t="shared" si="4"/>
        <v>7.681111111111111</v>
      </c>
      <c r="J46" s="27">
        <v>1</v>
      </c>
    </row>
    <row r="47" spans="1:10">
      <c r="A47" s="35">
        <v>42723</v>
      </c>
      <c r="B47" s="35" t="s">
        <v>25</v>
      </c>
      <c r="C47" s="39">
        <v>1</v>
      </c>
      <c r="D47" s="40" t="s">
        <v>51</v>
      </c>
      <c r="E47" s="36">
        <v>60142</v>
      </c>
      <c r="F47" s="36">
        <v>29</v>
      </c>
      <c r="G47" s="36">
        <f>E47/F47</f>
        <v>2073.8620689655172</v>
      </c>
      <c r="H47" s="41">
        <f t="shared" ref="H47:H61" si="6">G47/130</f>
        <v>15.952785145888594</v>
      </c>
      <c r="I47" s="41">
        <f t="shared" ref="I47:I61" si="7">G47/F47</f>
        <v>71.512485136741972</v>
      </c>
      <c r="J47" s="36">
        <v>0</v>
      </c>
    </row>
    <row r="48" spans="1:10">
      <c r="A48" s="35">
        <v>42723</v>
      </c>
      <c r="B48" s="35" t="s">
        <v>25</v>
      </c>
      <c r="C48" s="39">
        <v>2</v>
      </c>
      <c r="D48" s="37" t="s">
        <v>302</v>
      </c>
      <c r="E48" s="36">
        <v>51682</v>
      </c>
      <c r="F48" s="36">
        <v>30</v>
      </c>
      <c r="G48" s="36">
        <f t="shared" ref="G48:G61" si="8">E48/F48</f>
        <v>1722.7333333333333</v>
      </c>
      <c r="H48" s="41">
        <f t="shared" si="6"/>
        <v>13.251794871794871</v>
      </c>
      <c r="I48" s="41">
        <f t="shared" si="7"/>
        <v>57.424444444444447</v>
      </c>
      <c r="J48" s="36">
        <v>1</v>
      </c>
    </row>
    <row r="49" spans="1:10">
      <c r="A49" s="35">
        <v>42723</v>
      </c>
      <c r="B49" s="35" t="s">
        <v>25</v>
      </c>
      <c r="C49" s="39">
        <v>3</v>
      </c>
      <c r="D49" s="37" t="s">
        <v>300</v>
      </c>
      <c r="E49" s="36">
        <v>50968</v>
      </c>
      <c r="F49" s="36">
        <v>27</v>
      </c>
      <c r="G49" s="36">
        <f t="shared" si="8"/>
        <v>1887.7037037037037</v>
      </c>
      <c r="H49" s="41">
        <f t="shared" si="6"/>
        <v>14.52079772079772</v>
      </c>
      <c r="I49" s="41">
        <f t="shared" si="7"/>
        <v>69.914951989026065</v>
      </c>
      <c r="J49" s="36">
        <v>1</v>
      </c>
    </row>
    <row r="50" spans="1:10">
      <c r="A50" s="35">
        <v>42723</v>
      </c>
      <c r="B50" s="35" t="s">
        <v>25</v>
      </c>
      <c r="C50" s="39">
        <v>4</v>
      </c>
      <c r="D50" s="37" t="s">
        <v>301</v>
      </c>
      <c r="E50" s="36">
        <v>50136</v>
      </c>
      <c r="F50" s="36">
        <v>30</v>
      </c>
      <c r="G50" s="36">
        <f t="shared" si="8"/>
        <v>1671.2</v>
      </c>
      <c r="H50" s="41">
        <f t="shared" si="6"/>
        <v>12.855384615384615</v>
      </c>
      <c r="I50" s="41">
        <f t="shared" si="7"/>
        <v>55.706666666666671</v>
      </c>
      <c r="J50" s="36">
        <v>1</v>
      </c>
    </row>
    <row r="51" spans="1:10">
      <c r="A51" s="35">
        <v>42723</v>
      </c>
      <c r="B51" s="35" t="s">
        <v>25</v>
      </c>
      <c r="C51" s="39">
        <v>5</v>
      </c>
      <c r="D51" s="37" t="s">
        <v>303</v>
      </c>
      <c r="E51" s="36">
        <v>48035</v>
      </c>
      <c r="F51" s="36">
        <v>30</v>
      </c>
      <c r="G51" s="36">
        <f t="shared" si="8"/>
        <v>1601.1666666666667</v>
      </c>
      <c r="H51" s="41">
        <f t="shared" si="6"/>
        <v>12.316666666666666</v>
      </c>
      <c r="I51" s="41">
        <f t="shared" si="7"/>
        <v>53.372222222222227</v>
      </c>
      <c r="J51" s="36">
        <v>1</v>
      </c>
    </row>
    <row r="52" spans="1:10">
      <c r="A52" s="35">
        <v>42723</v>
      </c>
      <c r="B52" s="35" t="s">
        <v>25</v>
      </c>
      <c r="C52" s="39">
        <v>6</v>
      </c>
      <c r="D52" s="37" t="s">
        <v>304</v>
      </c>
      <c r="E52" s="36">
        <v>47358</v>
      </c>
      <c r="F52" s="36">
        <v>30</v>
      </c>
      <c r="G52" s="36">
        <f t="shared" si="8"/>
        <v>1578.6</v>
      </c>
      <c r="H52" s="41">
        <f t="shared" si="6"/>
        <v>12.143076923076922</v>
      </c>
      <c r="I52" s="41">
        <f t="shared" si="7"/>
        <v>52.62</v>
      </c>
      <c r="J52" s="36">
        <v>1</v>
      </c>
    </row>
    <row r="53" spans="1:10">
      <c r="A53" s="35">
        <v>42723</v>
      </c>
      <c r="B53" s="35" t="s">
        <v>25</v>
      </c>
      <c r="C53" s="39">
        <v>7</v>
      </c>
      <c r="D53" s="37" t="s">
        <v>305</v>
      </c>
      <c r="E53" s="36">
        <v>42761</v>
      </c>
      <c r="F53" s="36">
        <v>30</v>
      </c>
      <c r="G53" s="36">
        <f t="shared" si="8"/>
        <v>1425.3666666666666</v>
      </c>
      <c r="H53" s="41">
        <f t="shared" si="6"/>
        <v>10.964358974358973</v>
      </c>
      <c r="I53" s="41">
        <f t="shared" si="7"/>
        <v>47.512222222222221</v>
      </c>
      <c r="J53" s="36">
        <v>1</v>
      </c>
    </row>
    <row r="54" spans="1:10">
      <c r="A54" s="35">
        <v>42723</v>
      </c>
      <c r="B54" s="35" t="s">
        <v>25</v>
      </c>
      <c r="C54" s="39">
        <v>8</v>
      </c>
      <c r="D54" s="37" t="s">
        <v>306</v>
      </c>
      <c r="E54" s="36">
        <v>42516</v>
      </c>
      <c r="F54" s="36">
        <v>30</v>
      </c>
      <c r="G54" s="36">
        <f t="shared" si="8"/>
        <v>1417.2</v>
      </c>
      <c r="H54" s="41">
        <f t="shared" si="6"/>
        <v>10.901538461538461</v>
      </c>
      <c r="I54" s="41">
        <f t="shared" si="7"/>
        <v>47.24</v>
      </c>
      <c r="J54" s="36">
        <v>1</v>
      </c>
    </row>
    <row r="55" spans="1:10">
      <c r="A55" s="35">
        <v>42723</v>
      </c>
      <c r="B55" s="35" t="s">
        <v>25</v>
      </c>
      <c r="C55" s="39">
        <v>9</v>
      </c>
      <c r="D55" s="37" t="s">
        <v>307</v>
      </c>
      <c r="E55" s="36">
        <v>36597</v>
      </c>
      <c r="F55" s="36">
        <v>29</v>
      </c>
      <c r="G55" s="36">
        <f t="shared" si="8"/>
        <v>1261.9655172413793</v>
      </c>
      <c r="H55" s="41">
        <f t="shared" si="6"/>
        <v>9.707427055702917</v>
      </c>
      <c r="I55" s="41">
        <f t="shared" si="7"/>
        <v>43.516052318668251</v>
      </c>
      <c r="J55" s="36">
        <v>1</v>
      </c>
    </row>
    <row r="56" spans="1:10">
      <c r="A56" s="35">
        <v>42723</v>
      </c>
      <c r="B56" s="35" t="s">
        <v>25</v>
      </c>
      <c r="C56" s="39">
        <v>10</v>
      </c>
      <c r="D56" s="37" t="s">
        <v>308</v>
      </c>
      <c r="E56" s="36">
        <v>34439</v>
      </c>
      <c r="F56" s="36">
        <v>29</v>
      </c>
      <c r="G56" s="36">
        <f t="shared" si="8"/>
        <v>1187.5517241379309</v>
      </c>
      <c r="H56" s="41">
        <f t="shared" si="6"/>
        <v>9.1350132625994682</v>
      </c>
      <c r="I56" s="41">
        <f t="shared" si="7"/>
        <v>40.950059453032104</v>
      </c>
      <c r="J56" s="36">
        <v>1</v>
      </c>
    </row>
    <row r="57" spans="1:10">
      <c r="A57" s="35">
        <v>42723</v>
      </c>
      <c r="B57" s="35" t="s">
        <v>25</v>
      </c>
      <c r="C57" s="39">
        <v>11</v>
      </c>
      <c r="D57" s="37" t="s">
        <v>309</v>
      </c>
      <c r="E57" s="36">
        <v>30930</v>
      </c>
      <c r="F57" s="36">
        <v>30</v>
      </c>
      <c r="G57" s="36">
        <f t="shared" si="8"/>
        <v>1031</v>
      </c>
      <c r="H57" s="41">
        <f t="shared" si="6"/>
        <v>7.930769230769231</v>
      </c>
      <c r="I57" s="41">
        <f t="shared" si="7"/>
        <v>34.366666666666667</v>
      </c>
      <c r="J57" s="36">
        <v>1</v>
      </c>
    </row>
    <row r="58" spans="1:10">
      <c r="A58" s="35">
        <v>42723</v>
      </c>
      <c r="B58" s="35" t="s">
        <v>25</v>
      </c>
      <c r="C58" s="39">
        <v>12</v>
      </c>
      <c r="D58" s="37" t="s">
        <v>310</v>
      </c>
      <c r="E58" s="36">
        <v>28041</v>
      </c>
      <c r="F58" s="36">
        <v>29</v>
      </c>
      <c r="G58" s="36">
        <f t="shared" si="8"/>
        <v>966.93103448275861</v>
      </c>
      <c r="H58" s="41">
        <f t="shared" si="6"/>
        <v>7.4379310344827587</v>
      </c>
      <c r="I58" s="41">
        <f t="shared" si="7"/>
        <v>33.342449464922709</v>
      </c>
      <c r="J58" s="36">
        <v>1</v>
      </c>
    </row>
    <row r="59" spans="1:10">
      <c r="A59" s="35">
        <v>42723</v>
      </c>
      <c r="B59" s="35" t="s">
        <v>25</v>
      </c>
      <c r="C59" s="39">
        <v>13</v>
      </c>
      <c r="D59" s="37" t="s">
        <v>311</v>
      </c>
      <c r="E59" s="36">
        <v>22528</v>
      </c>
      <c r="F59" s="36">
        <v>30</v>
      </c>
      <c r="G59" s="36">
        <f t="shared" si="8"/>
        <v>750.93333333333328</v>
      </c>
      <c r="H59" s="41">
        <f t="shared" si="6"/>
        <v>5.776410256410256</v>
      </c>
      <c r="I59" s="41">
        <f t="shared" si="7"/>
        <v>25.031111111111109</v>
      </c>
      <c r="J59" s="36">
        <v>1</v>
      </c>
    </row>
    <row r="60" spans="1:10">
      <c r="A60" s="35">
        <v>42723</v>
      </c>
      <c r="B60" s="35" t="s">
        <v>25</v>
      </c>
      <c r="C60" s="39">
        <v>14</v>
      </c>
      <c r="D60" s="37" t="s">
        <v>312</v>
      </c>
      <c r="E60" s="36">
        <v>13123</v>
      </c>
      <c r="F60" s="36">
        <v>30</v>
      </c>
      <c r="G60" s="36">
        <f t="shared" si="8"/>
        <v>437.43333333333334</v>
      </c>
      <c r="H60" s="41">
        <f t="shared" si="6"/>
        <v>3.364871794871795</v>
      </c>
      <c r="I60" s="41">
        <f t="shared" si="7"/>
        <v>14.581111111111111</v>
      </c>
      <c r="J60" s="36">
        <v>1</v>
      </c>
    </row>
    <row r="61" spans="1:10">
      <c r="A61" s="35">
        <v>42723</v>
      </c>
      <c r="B61" s="35" t="s">
        <v>25</v>
      </c>
      <c r="C61" s="39">
        <v>15</v>
      </c>
      <c r="D61" s="37" t="s">
        <v>313</v>
      </c>
      <c r="E61" s="36">
        <v>12626</v>
      </c>
      <c r="F61" s="36">
        <v>29</v>
      </c>
      <c r="G61" s="36">
        <f t="shared" si="8"/>
        <v>435.37931034482756</v>
      </c>
      <c r="H61" s="41">
        <f t="shared" si="6"/>
        <v>3.3490716180371352</v>
      </c>
      <c r="I61" s="41">
        <f t="shared" si="7"/>
        <v>15.013079667063019</v>
      </c>
      <c r="J61" s="36">
        <v>1</v>
      </c>
    </row>
    <row r="62" spans="1:10">
      <c r="A62" s="26">
        <v>42730</v>
      </c>
      <c r="B62" s="26" t="s">
        <v>25</v>
      </c>
      <c r="C62" s="32">
        <v>1</v>
      </c>
      <c r="D62" s="33" t="s">
        <v>51</v>
      </c>
      <c r="E62" s="27">
        <f>团对记录!D6</f>
        <v>60431</v>
      </c>
      <c r="F62" s="27">
        <v>29</v>
      </c>
      <c r="G62" s="27">
        <f>E62/F62</f>
        <v>2083.8275862068967</v>
      </c>
      <c r="H62" s="34">
        <f t="shared" ref="H62:H76" si="9">G62/130</f>
        <v>16.029442970822284</v>
      </c>
      <c r="I62" s="34">
        <f t="shared" ref="I62:I76" si="10">G62/F62</f>
        <v>71.856123662306786</v>
      </c>
      <c r="J62" s="27">
        <v>0</v>
      </c>
    </row>
    <row r="63" spans="1:10">
      <c r="A63" s="26">
        <v>42730</v>
      </c>
      <c r="B63" s="26" t="s">
        <v>25</v>
      </c>
      <c r="C63" s="32">
        <v>2</v>
      </c>
      <c r="D63" s="28" t="s">
        <v>317</v>
      </c>
      <c r="E63" s="27">
        <v>60330</v>
      </c>
      <c r="F63" s="27">
        <v>30</v>
      </c>
      <c r="G63" s="27">
        <f t="shared" ref="G63:G76" si="11">E63/F63</f>
        <v>2011</v>
      </c>
      <c r="H63" s="34">
        <f t="shared" si="9"/>
        <v>15.469230769230769</v>
      </c>
      <c r="I63" s="34">
        <f t="shared" si="10"/>
        <v>67.033333333333331</v>
      </c>
      <c r="J63" s="27">
        <v>1</v>
      </c>
    </row>
    <row r="64" spans="1:10">
      <c r="A64" s="26">
        <v>42730</v>
      </c>
      <c r="B64" s="26" t="s">
        <v>25</v>
      </c>
      <c r="C64" s="32">
        <v>3</v>
      </c>
      <c r="D64" s="28" t="s">
        <v>318</v>
      </c>
      <c r="E64" s="27">
        <v>50951</v>
      </c>
      <c r="F64" s="27">
        <v>30</v>
      </c>
      <c r="G64" s="27">
        <f t="shared" si="11"/>
        <v>1698.3666666666666</v>
      </c>
      <c r="H64" s="34">
        <f t="shared" si="9"/>
        <v>13.064358974358974</v>
      </c>
      <c r="I64" s="34">
        <f t="shared" si="10"/>
        <v>56.612222222222222</v>
      </c>
      <c r="J64" s="27">
        <v>1</v>
      </c>
    </row>
    <row r="65" spans="1:10">
      <c r="A65" s="26">
        <v>42730</v>
      </c>
      <c r="B65" s="26" t="s">
        <v>25</v>
      </c>
      <c r="C65" s="32">
        <v>4</v>
      </c>
      <c r="D65" s="28" t="s">
        <v>319</v>
      </c>
      <c r="E65" s="27">
        <v>45802</v>
      </c>
      <c r="F65" s="27">
        <v>30</v>
      </c>
      <c r="G65" s="27">
        <f t="shared" si="11"/>
        <v>1526.7333333333333</v>
      </c>
      <c r="H65" s="34">
        <f t="shared" si="9"/>
        <v>11.744102564102564</v>
      </c>
      <c r="I65" s="34">
        <f t="shared" si="10"/>
        <v>50.891111111111108</v>
      </c>
      <c r="J65" s="27">
        <v>2</v>
      </c>
    </row>
    <row r="66" spans="1:10">
      <c r="A66" s="26">
        <v>42730</v>
      </c>
      <c r="B66" s="26" t="s">
        <v>25</v>
      </c>
      <c r="C66" s="32">
        <v>5</v>
      </c>
      <c r="D66" s="28" t="s">
        <v>320</v>
      </c>
      <c r="E66" s="27">
        <v>42625</v>
      </c>
      <c r="F66" s="27">
        <v>30</v>
      </c>
      <c r="G66" s="27">
        <f t="shared" si="11"/>
        <v>1420.8333333333333</v>
      </c>
      <c r="H66" s="34">
        <f t="shared" si="9"/>
        <v>10.929487179487179</v>
      </c>
      <c r="I66" s="34">
        <f t="shared" si="10"/>
        <v>47.361111111111107</v>
      </c>
      <c r="J66" s="27">
        <v>1</v>
      </c>
    </row>
    <row r="67" spans="1:10">
      <c r="A67" s="26">
        <v>42730</v>
      </c>
      <c r="B67" s="26" t="s">
        <v>25</v>
      </c>
      <c r="C67" s="32">
        <v>6</v>
      </c>
      <c r="D67" s="28" t="s">
        <v>321</v>
      </c>
      <c r="E67" s="27">
        <v>35969</v>
      </c>
      <c r="F67" s="27">
        <v>28</v>
      </c>
      <c r="G67" s="27">
        <f t="shared" si="11"/>
        <v>1284.6071428571429</v>
      </c>
      <c r="H67" s="34">
        <f t="shared" si="9"/>
        <v>9.8815934065934066</v>
      </c>
      <c r="I67" s="34">
        <f t="shared" si="10"/>
        <v>45.878826530612244</v>
      </c>
      <c r="J67" s="27">
        <v>1</v>
      </c>
    </row>
    <row r="68" spans="1:10">
      <c r="A68" s="26">
        <v>42730</v>
      </c>
      <c r="B68" s="26" t="s">
        <v>25</v>
      </c>
      <c r="C68" s="32">
        <v>7</v>
      </c>
      <c r="D68" s="28" t="s">
        <v>322</v>
      </c>
      <c r="E68" s="27">
        <v>35453</v>
      </c>
      <c r="F68" s="27">
        <v>27</v>
      </c>
      <c r="G68" s="27">
        <f t="shared" si="11"/>
        <v>1313.0740740740741</v>
      </c>
      <c r="H68" s="34">
        <f t="shared" si="9"/>
        <v>10.100569800569801</v>
      </c>
      <c r="I68" s="34">
        <f t="shared" si="10"/>
        <v>48.632373113854598</v>
      </c>
      <c r="J68" s="27">
        <v>1</v>
      </c>
    </row>
    <row r="69" spans="1:10">
      <c r="A69" s="26">
        <v>42730</v>
      </c>
      <c r="B69" s="26" t="s">
        <v>25</v>
      </c>
      <c r="C69" s="32">
        <v>8</v>
      </c>
      <c r="D69" s="28" t="s">
        <v>323</v>
      </c>
      <c r="E69" s="27">
        <v>34368</v>
      </c>
      <c r="F69" s="27">
        <v>28</v>
      </c>
      <c r="G69" s="27">
        <f t="shared" si="11"/>
        <v>1227.4285714285713</v>
      </c>
      <c r="H69" s="34">
        <f t="shared" si="9"/>
        <v>9.4417582417582402</v>
      </c>
      <c r="I69" s="34">
        <f t="shared" si="10"/>
        <v>43.836734693877546</v>
      </c>
      <c r="J69" s="27">
        <v>1</v>
      </c>
    </row>
    <row r="70" spans="1:10">
      <c r="A70" s="26">
        <v>42730</v>
      </c>
      <c r="B70" s="26" t="s">
        <v>25</v>
      </c>
      <c r="C70" s="32">
        <v>9</v>
      </c>
      <c r="D70" s="28" t="s">
        <v>324</v>
      </c>
      <c r="E70" s="27">
        <v>31065</v>
      </c>
      <c r="F70" s="27">
        <v>30</v>
      </c>
      <c r="G70" s="27">
        <f t="shared" si="11"/>
        <v>1035.5</v>
      </c>
      <c r="H70" s="34">
        <f t="shared" si="9"/>
        <v>7.9653846153846155</v>
      </c>
      <c r="I70" s="34">
        <f t="shared" si="10"/>
        <v>34.516666666666666</v>
      </c>
      <c r="J70" s="27">
        <v>1</v>
      </c>
    </row>
    <row r="71" spans="1:10">
      <c r="A71" s="26">
        <v>42730</v>
      </c>
      <c r="B71" s="26" t="s">
        <v>25</v>
      </c>
      <c r="C71" s="32">
        <v>10</v>
      </c>
      <c r="D71" s="28" t="s">
        <v>325</v>
      </c>
      <c r="E71" s="27">
        <v>27996</v>
      </c>
      <c r="F71" s="27">
        <v>29</v>
      </c>
      <c r="G71" s="27">
        <f t="shared" si="11"/>
        <v>965.37931034482756</v>
      </c>
      <c r="H71" s="34">
        <f t="shared" si="9"/>
        <v>7.4259946949602123</v>
      </c>
      <c r="I71" s="34">
        <f t="shared" si="10"/>
        <v>33.288941736028534</v>
      </c>
      <c r="J71" s="27">
        <v>1</v>
      </c>
    </row>
    <row r="72" spans="1:10">
      <c r="A72" s="26">
        <v>42730</v>
      </c>
      <c r="B72" s="26" t="s">
        <v>25</v>
      </c>
      <c r="C72" s="32">
        <v>11</v>
      </c>
      <c r="D72" s="28" t="s">
        <v>326</v>
      </c>
      <c r="E72" s="27">
        <v>26542</v>
      </c>
      <c r="F72" s="27">
        <v>29</v>
      </c>
      <c r="G72" s="27">
        <f t="shared" si="11"/>
        <v>915.24137931034488</v>
      </c>
      <c r="H72" s="34">
        <f t="shared" si="9"/>
        <v>7.0403183023872682</v>
      </c>
      <c r="I72" s="34">
        <f t="shared" si="10"/>
        <v>31.560047562425687</v>
      </c>
      <c r="J72" s="27">
        <v>1</v>
      </c>
    </row>
    <row r="73" spans="1:10">
      <c r="A73" s="26">
        <v>42730</v>
      </c>
      <c r="B73" s="26" t="s">
        <v>25</v>
      </c>
      <c r="C73" s="32">
        <v>12</v>
      </c>
      <c r="D73" s="28" t="s">
        <v>327</v>
      </c>
      <c r="E73" s="27">
        <v>24140</v>
      </c>
      <c r="F73" s="27">
        <v>30</v>
      </c>
      <c r="G73" s="27">
        <f t="shared" si="11"/>
        <v>804.66666666666663</v>
      </c>
      <c r="H73" s="34">
        <f t="shared" si="9"/>
        <v>6.1897435897435891</v>
      </c>
      <c r="I73" s="34">
        <f t="shared" si="10"/>
        <v>26.822222222222219</v>
      </c>
      <c r="J73" s="27">
        <v>1</v>
      </c>
    </row>
    <row r="74" spans="1:10">
      <c r="A74" s="26">
        <v>42730</v>
      </c>
      <c r="B74" s="26" t="s">
        <v>25</v>
      </c>
      <c r="C74" s="32">
        <v>13</v>
      </c>
      <c r="D74" s="28" t="s">
        <v>328</v>
      </c>
      <c r="E74" s="27">
        <v>17432</v>
      </c>
      <c r="F74" s="27">
        <v>30</v>
      </c>
      <c r="G74" s="27">
        <f t="shared" si="11"/>
        <v>581.06666666666672</v>
      </c>
      <c r="H74" s="34">
        <f t="shared" si="9"/>
        <v>4.4697435897435902</v>
      </c>
      <c r="I74" s="34">
        <f t="shared" si="10"/>
        <v>19.36888888888889</v>
      </c>
      <c r="J74" s="27">
        <v>1</v>
      </c>
    </row>
    <row r="75" spans="1:10">
      <c r="A75" s="26">
        <v>42730</v>
      </c>
      <c r="B75" s="26" t="s">
        <v>25</v>
      </c>
      <c r="C75" s="32">
        <v>14</v>
      </c>
      <c r="D75" s="28" t="s">
        <v>329</v>
      </c>
      <c r="E75" s="27">
        <v>14912</v>
      </c>
      <c r="F75" s="27">
        <v>28</v>
      </c>
      <c r="G75" s="27">
        <f t="shared" si="11"/>
        <v>532.57142857142856</v>
      </c>
      <c r="H75" s="34">
        <f t="shared" si="9"/>
        <v>4.0967032967032964</v>
      </c>
      <c r="I75" s="34">
        <f t="shared" si="10"/>
        <v>19.020408163265305</v>
      </c>
      <c r="J75" s="27">
        <v>1</v>
      </c>
    </row>
    <row r="76" spans="1:10">
      <c r="A76" s="26">
        <v>42730</v>
      </c>
      <c r="B76" s="26" t="s">
        <v>25</v>
      </c>
      <c r="C76" s="32">
        <v>15</v>
      </c>
      <c r="D76" s="28" t="s">
        <v>330</v>
      </c>
      <c r="E76" s="27">
        <v>9197</v>
      </c>
      <c r="F76" s="27">
        <v>30</v>
      </c>
      <c r="G76" s="27">
        <f t="shared" si="11"/>
        <v>306.56666666666666</v>
      </c>
      <c r="H76" s="34">
        <f t="shared" si="9"/>
        <v>2.3582051282051282</v>
      </c>
      <c r="I76" s="34">
        <f t="shared" si="10"/>
        <v>10.218888888888889</v>
      </c>
      <c r="J76" s="27">
        <v>1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B10"/>
  <sheetViews>
    <sheetView workbookViewId="0">
      <selection activeCell="K33" sqref="K33"/>
    </sheetView>
  </sheetViews>
  <sheetFormatPr defaultColWidth="9" defaultRowHeight="16.5"/>
  <cols>
    <col min="1" max="1" width="13" style="1" customWidth="1"/>
    <col min="2" max="2" width="11.140625" style="1" hidden="1" customWidth="1"/>
    <col min="3" max="4" width="7.42578125" style="5" hidden="1" customWidth="1"/>
    <col min="5" max="5" width="11.85546875" style="5" hidden="1" customWidth="1"/>
    <col min="6" max="6" width="11.85546875" style="5" customWidth="1"/>
    <col min="7" max="7" width="10.5703125" style="3" hidden="1" customWidth="1"/>
    <col min="8" max="8" width="10.42578125" style="5" customWidth="1"/>
    <col min="9" max="16384" width="9" style="1"/>
  </cols>
  <sheetData>
    <row r="1" spans="1:1042">
      <c r="A1" s="6" t="s">
        <v>0</v>
      </c>
      <c r="B1" s="6" t="s">
        <v>3</v>
      </c>
      <c r="C1" s="8" t="s">
        <v>2</v>
      </c>
      <c r="D1" s="8" t="s">
        <v>79</v>
      </c>
      <c r="E1" s="8" t="s">
        <v>241</v>
      </c>
      <c r="F1" s="8" t="s">
        <v>46</v>
      </c>
      <c r="G1" s="7" t="s">
        <v>44</v>
      </c>
      <c r="H1" s="8" t="s">
        <v>1</v>
      </c>
    </row>
    <row r="2" spans="1:1042" s="28" customFormat="1">
      <c r="A2" s="26">
        <v>42702</v>
      </c>
      <c r="B2" s="28" t="s">
        <v>28</v>
      </c>
      <c r="C2" s="27">
        <v>65</v>
      </c>
      <c r="D2" s="27">
        <v>1</v>
      </c>
      <c r="E2" s="27">
        <v>16</v>
      </c>
      <c r="F2" s="27">
        <v>2160</v>
      </c>
      <c r="G2" s="29">
        <f>F2/E2</f>
        <v>135</v>
      </c>
      <c r="H2" s="27">
        <v>1164</v>
      </c>
      <c r="I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  <c r="BZ2" s="1"/>
      <c r="CA2" s="1"/>
      <c r="CB2" s="1"/>
      <c r="CC2" s="1"/>
      <c r="CD2" s="1"/>
      <c r="CE2" s="1"/>
      <c r="CF2" s="1"/>
      <c r="CG2" s="1"/>
      <c r="CH2" s="1"/>
      <c r="CI2" s="1"/>
      <c r="CJ2" s="1"/>
      <c r="CK2" s="1"/>
      <c r="CL2" s="1"/>
      <c r="CM2" s="1"/>
      <c r="CN2" s="1"/>
      <c r="CO2" s="1"/>
      <c r="CP2" s="1"/>
      <c r="CQ2" s="1"/>
      <c r="CR2" s="1"/>
      <c r="CS2" s="1"/>
      <c r="CT2" s="1"/>
      <c r="CU2" s="1"/>
      <c r="CV2" s="1"/>
      <c r="CW2" s="1"/>
      <c r="CX2" s="1"/>
      <c r="CY2" s="1"/>
      <c r="CZ2" s="1"/>
      <c r="DA2" s="1"/>
      <c r="DB2" s="1"/>
      <c r="DC2" s="1"/>
      <c r="DD2" s="1"/>
      <c r="DE2" s="1"/>
      <c r="DF2" s="1"/>
      <c r="DG2" s="1"/>
      <c r="DH2" s="1"/>
      <c r="DI2" s="1"/>
      <c r="DJ2" s="1"/>
      <c r="DK2" s="1"/>
      <c r="DL2" s="1"/>
      <c r="DM2" s="1"/>
      <c r="DN2" s="1"/>
      <c r="DO2" s="1"/>
      <c r="DP2" s="1"/>
      <c r="DQ2" s="1"/>
      <c r="DR2" s="1"/>
      <c r="DS2" s="1"/>
      <c r="DT2" s="1"/>
      <c r="DU2" s="1"/>
      <c r="DV2" s="1"/>
      <c r="DW2" s="1"/>
      <c r="DX2" s="1"/>
      <c r="DY2" s="1"/>
      <c r="DZ2" s="1"/>
      <c r="EA2" s="1"/>
      <c r="EB2" s="1"/>
      <c r="EC2" s="1"/>
      <c r="ED2" s="1"/>
      <c r="EE2" s="1"/>
      <c r="EF2" s="1"/>
      <c r="EG2" s="1"/>
      <c r="EH2" s="1"/>
      <c r="EI2" s="1"/>
      <c r="EJ2" s="1"/>
      <c r="EK2" s="1"/>
      <c r="EL2" s="1"/>
      <c r="EM2" s="1"/>
      <c r="EN2" s="1"/>
      <c r="EO2" s="1"/>
      <c r="EP2" s="1"/>
      <c r="EQ2" s="1"/>
      <c r="ER2" s="1"/>
      <c r="ES2" s="1"/>
      <c r="ET2" s="1"/>
      <c r="EU2" s="1"/>
      <c r="EV2" s="1"/>
      <c r="EW2" s="1"/>
      <c r="EX2" s="1"/>
      <c r="EY2" s="1"/>
      <c r="EZ2" s="1"/>
      <c r="FA2" s="1"/>
      <c r="FB2" s="1"/>
      <c r="FC2" s="1"/>
      <c r="FD2" s="1"/>
      <c r="FE2" s="1"/>
      <c r="FF2" s="1"/>
      <c r="FG2" s="1"/>
      <c r="FH2" s="1"/>
      <c r="FI2" s="1"/>
      <c r="FJ2" s="1"/>
      <c r="FK2" s="1"/>
      <c r="FL2" s="1"/>
      <c r="FM2" s="1"/>
      <c r="FN2" s="1"/>
      <c r="FO2" s="1"/>
      <c r="FP2" s="1"/>
      <c r="FQ2" s="1"/>
      <c r="FR2" s="1"/>
      <c r="FS2" s="1"/>
      <c r="FT2" s="1"/>
      <c r="FU2" s="1"/>
      <c r="FV2" s="1"/>
      <c r="FW2" s="1"/>
      <c r="FX2" s="1"/>
      <c r="FY2" s="1"/>
      <c r="FZ2" s="1"/>
      <c r="GA2" s="1"/>
      <c r="GB2" s="1"/>
      <c r="GC2" s="1"/>
      <c r="GD2" s="1"/>
      <c r="GE2" s="1"/>
      <c r="GF2" s="1"/>
      <c r="GG2" s="1"/>
      <c r="GH2" s="1"/>
      <c r="GI2" s="1"/>
      <c r="GJ2" s="1"/>
      <c r="GK2" s="1"/>
      <c r="GL2" s="1"/>
      <c r="GM2" s="1"/>
      <c r="GN2" s="1"/>
      <c r="GO2" s="1"/>
      <c r="GP2" s="1"/>
      <c r="GQ2" s="1"/>
      <c r="GR2" s="1"/>
      <c r="GS2" s="1"/>
      <c r="GT2" s="1"/>
      <c r="GU2" s="1"/>
      <c r="GV2" s="1"/>
      <c r="GW2" s="1"/>
      <c r="GX2" s="1"/>
      <c r="GY2" s="1"/>
      <c r="GZ2" s="1"/>
      <c r="HA2" s="1"/>
      <c r="HB2" s="1"/>
      <c r="HC2" s="1"/>
      <c r="HD2" s="1"/>
      <c r="HE2" s="1"/>
      <c r="HF2" s="1"/>
      <c r="HG2" s="1"/>
      <c r="HH2" s="1"/>
      <c r="HI2" s="1"/>
      <c r="HJ2" s="1"/>
      <c r="HK2" s="1"/>
      <c r="HL2" s="1"/>
      <c r="HM2" s="1"/>
      <c r="HN2" s="1"/>
      <c r="HO2" s="1"/>
      <c r="HP2" s="1"/>
      <c r="HQ2" s="1"/>
      <c r="HR2" s="1"/>
      <c r="HS2" s="1"/>
      <c r="HT2" s="1"/>
      <c r="HU2" s="1"/>
      <c r="HV2" s="1"/>
      <c r="HW2" s="1"/>
      <c r="HX2" s="1"/>
      <c r="HY2" s="1"/>
      <c r="HZ2" s="1"/>
      <c r="IA2" s="1"/>
      <c r="IB2" s="1"/>
      <c r="IC2" s="1"/>
      <c r="ID2" s="1"/>
      <c r="IE2" s="1"/>
      <c r="IF2" s="1"/>
      <c r="IG2" s="1"/>
      <c r="IH2" s="1"/>
      <c r="II2" s="1"/>
      <c r="IJ2" s="1"/>
      <c r="IK2" s="1"/>
      <c r="IL2" s="1"/>
      <c r="IM2" s="1"/>
      <c r="IN2" s="1"/>
      <c r="IO2" s="1"/>
      <c r="IP2" s="1"/>
      <c r="IQ2" s="1"/>
      <c r="IR2" s="1"/>
      <c r="IS2" s="1"/>
      <c r="IT2" s="1"/>
      <c r="IU2" s="1"/>
      <c r="IV2" s="1"/>
      <c r="IW2" s="1"/>
      <c r="IX2" s="1"/>
      <c r="IY2" s="1"/>
      <c r="IZ2" s="1"/>
      <c r="JA2" s="1"/>
      <c r="JB2" s="1"/>
      <c r="JC2" s="1"/>
      <c r="JD2" s="1"/>
      <c r="JE2" s="1"/>
      <c r="JF2" s="1"/>
      <c r="JG2" s="1"/>
      <c r="JH2" s="1"/>
      <c r="JI2" s="1"/>
      <c r="JJ2" s="1"/>
      <c r="JK2" s="1"/>
      <c r="JL2" s="1"/>
      <c r="JM2" s="1"/>
      <c r="JN2" s="1"/>
      <c r="JO2" s="1"/>
      <c r="JP2" s="1"/>
      <c r="JQ2" s="1"/>
      <c r="JR2" s="1"/>
      <c r="JS2" s="1"/>
      <c r="JT2" s="1"/>
      <c r="JU2" s="1"/>
      <c r="JV2" s="1"/>
      <c r="JW2" s="1"/>
      <c r="JX2" s="1"/>
      <c r="JY2" s="1"/>
      <c r="JZ2" s="1"/>
      <c r="KA2" s="1"/>
      <c r="KB2" s="1"/>
      <c r="KC2" s="1"/>
      <c r="KD2" s="1"/>
      <c r="KE2" s="1"/>
      <c r="KF2" s="1"/>
      <c r="KG2" s="1"/>
      <c r="KH2" s="1"/>
      <c r="KI2" s="1"/>
      <c r="KJ2" s="1"/>
      <c r="KK2" s="1"/>
      <c r="KL2" s="1"/>
      <c r="KM2" s="1"/>
      <c r="KN2" s="1"/>
      <c r="KO2" s="1"/>
      <c r="KP2" s="1"/>
      <c r="KQ2" s="1"/>
      <c r="KR2" s="1"/>
      <c r="KS2" s="1"/>
      <c r="KT2" s="1"/>
      <c r="KU2" s="1"/>
      <c r="KV2" s="1"/>
      <c r="KW2" s="1"/>
      <c r="KX2" s="1"/>
      <c r="KY2" s="1"/>
      <c r="KZ2" s="1"/>
      <c r="LA2" s="1"/>
      <c r="LB2" s="1"/>
      <c r="LC2" s="1"/>
      <c r="LD2" s="1"/>
      <c r="LE2" s="1"/>
      <c r="LF2" s="1"/>
      <c r="LG2" s="1"/>
      <c r="LH2" s="1"/>
      <c r="LI2" s="1"/>
      <c r="LJ2" s="1"/>
      <c r="LK2" s="1"/>
      <c r="LL2" s="1"/>
      <c r="LM2" s="1"/>
      <c r="LN2" s="1"/>
      <c r="LO2" s="1"/>
      <c r="LP2" s="1"/>
      <c r="LQ2" s="1"/>
      <c r="LR2" s="1"/>
      <c r="LS2" s="1"/>
      <c r="LT2" s="1"/>
      <c r="LU2" s="1"/>
      <c r="LV2" s="1"/>
      <c r="LW2" s="1"/>
      <c r="LX2" s="1"/>
      <c r="LY2" s="1"/>
      <c r="LZ2" s="1"/>
      <c r="MA2" s="1"/>
      <c r="MB2" s="1"/>
      <c r="MC2" s="1"/>
      <c r="MD2" s="1"/>
      <c r="ME2" s="1"/>
      <c r="MF2" s="1"/>
      <c r="MG2" s="1"/>
      <c r="MH2" s="1"/>
      <c r="MI2" s="1"/>
      <c r="MJ2" s="1"/>
      <c r="MK2" s="1"/>
      <c r="ML2" s="1"/>
      <c r="MM2" s="1"/>
      <c r="MN2" s="1"/>
      <c r="MO2" s="1"/>
      <c r="MP2" s="1"/>
      <c r="MQ2" s="1"/>
      <c r="MR2" s="1"/>
      <c r="MS2" s="1"/>
      <c r="MT2" s="1"/>
      <c r="MU2" s="1"/>
      <c r="MV2" s="1"/>
      <c r="MW2" s="1"/>
      <c r="MX2" s="1"/>
      <c r="MY2" s="1"/>
      <c r="MZ2" s="1"/>
      <c r="NA2" s="1"/>
      <c r="NB2" s="1"/>
      <c r="NC2" s="1"/>
      <c r="ND2" s="1"/>
      <c r="NE2" s="1"/>
      <c r="NF2" s="1"/>
      <c r="NG2" s="1"/>
      <c r="NH2" s="1"/>
      <c r="NI2" s="1"/>
      <c r="NJ2" s="1"/>
      <c r="NK2" s="1"/>
      <c r="NL2" s="1"/>
      <c r="NM2" s="1"/>
      <c r="NN2" s="1"/>
      <c r="NO2" s="1"/>
      <c r="NP2" s="1"/>
      <c r="NQ2" s="1"/>
      <c r="NR2" s="1"/>
      <c r="NS2" s="1"/>
      <c r="NT2" s="1"/>
      <c r="NU2" s="1"/>
      <c r="NV2" s="1"/>
      <c r="NW2" s="1"/>
      <c r="NX2" s="1"/>
      <c r="NY2" s="1"/>
      <c r="NZ2" s="1"/>
      <c r="OA2" s="1"/>
      <c r="OB2" s="1"/>
      <c r="OC2" s="1"/>
      <c r="OD2" s="1"/>
      <c r="OE2" s="1"/>
      <c r="OF2" s="1"/>
      <c r="OG2" s="1"/>
      <c r="OH2" s="1"/>
      <c r="OI2" s="1"/>
      <c r="OJ2" s="1"/>
      <c r="OK2" s="1"/>
      <c r="OL2" s="1"/>
      <c r="OM2" s="1"/>
      <c r="ON2" s="1"/>
      <c r="OO2" s="1"/>
      <c r="OP2" s="1"/>
      <c r="OQ2" s="1"/>
      <c r="OR2" s="1"/>
      <c r="OS2" s="1"/>
      <c r="OT2" s="1"/>
      <c r="OU2" s="1"/>
      <c r="OV2" s="1"/>
      <c r="OW2" s="1"/>
      <c r="OX2" s="1"/>
      <c r="OY2" s="1"/>
      <c r="OZ2" s="1"/>
      <c r="PA2" s="1"/>
      <c r="PB2" s="1"/>
      <c r="PC2" s="1"/>
      <c r="PD2" s="1"/>
      <c r="PE2" s="1"/>
      <c r="PF2" s="1"/>
      <c r="PG2" s="1"/>
      <c r="PH2" s="1"/>
      <c r="PI2" s="1"/>
      <c r="PJ2" s="1"/>
      <c r="PK2" s="1"/>
      <c r="PL2" s="1"/>
      <c r="PM2" s="1"/>
      <c r="PN2" s="1"/>
      <c r="PO2" s="1"/>
      <c r="PP2" s="1"/>
      <c r="PQ2" s="1"/>
      <c r="PR2" s="1"/>
      <c r="PS2" s="1"/>
      <c r="PT2" s="1"/>
      <c r="PU2" s="1"/>
      <c r="PV2" s="1"/>
      <c r="PW2" s="1"/>
      <c r="PX2" s="1"/>
      <c r="PY2" s="1"/>
      <c r="PZ2" s="1"/>
      <c r="QA2" s="1"/>
      <c r="QB2" s="1"/>
      <c r="QC2" s="1"/>
      <c r="QD2" s="1"/>
      <c r="QE2" s="1"/>
      <c r="QF2" s="1"/>
      <c r="QG2" s="1"/>
      <c r="QH2" s="1"/>
      <c r="QI2" s="1"/>
      <c r="QJ2" s="1"/>
      <c r="QK2" s="1"/>
      <c r="QL2" s="1"/>
      <c r="QM2" s="1"/>
      <c r="QN2" s="1"/>
      <c r="QO2" s="1"/>
      <c r="QP2" s="1"/>
      <c r="QQ2" s="1"/>
      <c r="QR2" s="1"/>
      <c r="QS2" s="1"/>
      <c r="QT2" s="1"/>
      <c r="QU2" s="1"/>
      <c r="QV2" s="1"/>
      <c r="QW2" s="1"/>
      <c r="QX2" s="1"/>
      <c r="QY2" s="1"/>
      <c r="QZ2" s="1"/>
      <c r="RA2" s="1"/>
      <c r="RB2" s="1"/>
      <c r="RC2" s="1"/>
      <c r="RD2" s="1"/>
      <c r="RE2" s="1"/>
      <c r="RF2" s="1"/>
      <c r="RG2" s="1"/>
      <c r="RH2" s="1"/>
      <c r="RI2" s="1"/>
      <c r="RJ2" s="1"/>
      <c r="RK2" s="1"/>
      <c r="RL2" s="1"/>
      <c r="RM2" s="1"/>
      <c r="RN2" s="1"/>
      <c r="RO2" s="1"/>
      <c r="RP2" s="1"/>
      <c r="RQ2" s="1"/>
      <c r="RR2" s="1"/>
      <c r="RS2" s="1"/>
      <c r="RT2" s="1"/>
      <c r="RU2" s="1"/>
      <c r="RV2" s="1"/>
      <c r="RW2" s="1"/>
      <c r="RX2" s="1"/>
      <c r="RY2" s="1"/>
      <c r="RZ2" s="1"/>
      <c r="SA2" s="1"/>
      <c r="SB2" s="1"/>
      <c r="SC2" s="1"/>
      <c r="SD2" s="1"/>
      <c r="SE2" s="1"/>
      <c r="SF2" s="1"/>
      <c r="SG2" s="1"/>
      <c r="SH2" s="1"/>
      <c r="SI2" s="1"/>
      <c r="SJ2" s="1"/>
      <c r="SK2" s="1"/>
      <c r="SL2" s="1"/>
      <c r="SM2" s="1"/>
      <c r="SN2" s="1"/>
      <c r="SO2" s="1"/>
      <c r="SP2" s="1"/>
      <c r="SQ2" s="1"/>
      <c r="SR2" s="1"/>
      <c r="SS2" s="1"/>
      <c r="ST2" s="1"/>
      <c r="SU2" s="1"/>
      <c r="SV2" s="1"/>
      <c r="SW2" s="1"/>
      <c r="SX2" s="1"/>
      <c r="SY2" s="1"/>
      <c r="SZ2" s="1"/>
      <c r="TA2" s="1"/>
      <c r="TB2" s="1"/>
      <c r="TC2" s="1"/>
      <c r="TD2" s="1"/>
      <c r="TE2" s="1"/>
      <c r="TF2" s="1"/>
      <c r="TG2" s="1"/>
      <c r="TH2" s="1"/>
      <c r="TI2" s="1"/>
      <c r="TJ2" s="1"/>
      <c r="TK2" s="1"/>
      <c r="TL2" s="1"/>
      <c r="TM2" s="1"/>
      <c r="TN2" s="1"/>
      <c r="TO2" s="1"/>
      <c r="TP2" s="1"/>
      <c r="TQ2" s="1"/>
      <c r="TR2" s="1"/>
      <c r="TS2" s="1"/>
      <c r="TT2" s="1"/>
      <c r="TU2" s="1"/>
      <c r="TV2" s="1"/>
      <c r="TW2" s="1"/>
      <c r="TX2" s="1"/>
      <c r="TY2" s="1"/>
      <c r="TZ2" s="1"/>
      <c r="UA2" s="1"/>
      <c r="UB2" s="1"/>
      <c r="UC2" s="1"/>
      <c r="UD2" s="1"/>
      <c r="UE2" s="1"/>
      <c r="UF2" s="1"/>
      <c r="UG2" s="1"/>
      <c r="UH2" s="1"/>
      <c r="UI2" s="1"/>
      <c r="UJ2" s="1"/>
      <c r="UK2" s="1"/>
      <c r="UL2" s="1"/>
      <c r="UM2" s="1"/>
      <c r="UN2" s="1"/>
      <c r="UO2" s="1"/>
      <c r="UP2" s="1"/>
      <c r="UQ2" s="1"/>
      <c r="UR2" s="1"/>
      <c r="US2" s="1"/>
      <c r="UT2" s="1"/>
      <c r="UU2" s="1"/>
      <c r="UV2" s="1"/>
      <c r="UW2" s="1"/>
      <c r="UX2" s="1"/>
      <c r="UY2" s="1"/>
      <c r="UZ2" s="1"/>
      <c r="VA2" s="1"/>
      <c r="VB2" s="1"/>
      <c r="VC2" s="1"/>
      <c r="VD2" s="1"/>
      <c r="VE2" s="1"/>
      <c r="VF2" s="1"/>
      <c r="VG2" s="1"/>
      <c r="VH2" s="1"/>
      <c r="VI2" s="1"/>
      <c r="VJ2" s="1"/>
      <c r="VK2" s="1"/>
      <c r="VL2" s="1"/>
      <c r="VM2" s="1"/>
      <c r="VN2" s="1"/>
      <c r="VO2" s="1"/>
      <c r="VP2" s="1"/>
      <c r="VQ2" s="1"/>
      <c r="VR2" s="1"/>
      <c r="VS2" s="1"/>
      <c r="VT2" s="1"/>
      <c r="VU2" s="1"/>
      <c r="VV2" s="1"/>
      <c r="VW2" s="1"/>
      <c r="VX2" s="1"/>
      <c r="VY2" s="1"/>
      <c r="VZ2" s="1"/>
      <c r="WA2" s="1"/>
      <c r="WB2" s="1"/>
      <c r="WC2" s="1"/>
      <c r="WD2" s="1"/>
      <c r="WE2" s="1"/>
      <c r="WF2" s="1"/>
      <c r="WG2" s="1"/>
      <c r="WH2" s="1"/>
      <c r="WI2" s="1"/>
      <c r="WJ2" s="1"/>
      <c r="WK2" s="1"/>
      <c r="WL2" s="1"/>
      <c r="WM2" s="1"/>
      <c r="WN2" s="1"/>
      <c r="WO2" s="1"/>
      <c r="WP2" s="1"/>
      <c r="WQ2" s="1"/>
      <c r="WR2" s="1"/>
      <c r="WS2" s="1"/>
      <c r="WT2" s="1"/>
      <c r="WU2" s="1"/>
      <c r="WV2" s="1"/>
      <c r="WW2" s="1"/>
      <c r="WX2" s="1"/>
      <c r="WY2" s="1"/>
      <c r="WZ2" s="1"/>
      <c r="XA2" s="1"/>
      <c r="XB2" s="1"/>
      <c r="XC2" s="1"/>
      <c r="XD2" s="1"/>
      <c r="XE2" s="1"/>
      <c r="XF2" s="1"/>
      <c r="XG2" s="1"/>
      <c r="XH2" s="1"/>
      <c r="XI2" s="1"/>
      <c r="XJ2" s="1"/>
      <c r="XK2" s="1"/>
      <c r="XL2" s="1"/>
      <c r="XM2" s="1"/>
      <c r="XN2" s="1"/>
      <c r="XO2" s="1"/>
      <c r="XP2" s="1"/>
      <c r="XQ2" s="1"/>
      <c r="XR2" s="1"/>
      <c r="XS2" s="1"/>
      <c r="XT2" s="1"/>
      <c r="XU2" s="1"/>
      <c r="XV2" s="1"/>
      <c r="XW2" s="1"/>
      <c r="XX2" s="1"/>
      <c r="XY2" s="1"/>
      <c r="XZ2" s="1"/>
      <c r="YA2" s="1"/>
      <c r="YB2" s="1"/>
      <c r="YC2" s="1"/>
      <c r="YD2" s="1"/>
      <c r="YE2" s="1"/>
      <c r="YF2" s="1"/>
      <c r="YG2" s="1"/>
      <c r="YH2" s="1"/>
      <c r="YI2" s="1"/>
      <c r="YJ2" s="1"/>
      <c r="YK2" s="1"/>
      <c r="YL2" s="1"/>
      <c r="YM2" s="1"/>
      <c r="YN2" s="1"/>
      <c r="YO2" s="1"/>
      <c r="YP2" s="1"/>
      <c r="YQ2" s="1"/>
      <c r="YR2" s="1"/>
      <c r="YS2" s="1"/>
      <c r="YT2" s="1"/>
      <c r="YU2" s="1"/>
      <c r="YV2" s="1"/>
      <c r="YW2" s="1"/>
      <c r="YX2" s="1"/>
      <c r="YY2" s="1"/>
      <c r="YZ2" s="1"/>
      <c r="ZA2" s="1"/>
      <c r="ZB2" s="1"/>
      <c r="ZC2" s="1"/>
      <c r="ZD2" s="1"/>
      <c r="ZE2" s="1"/>
      <c r="ZF2" s="1"/>
      <c r="ZG2" s="1"/>
      <c r="ZH2" s="1"/>
      <c r="ZI2" s="1"/>
      <c r="ZJ2" s="1"/>
      <c r="ZK2" s="1"/>
      <c r="ZL2" s="1"/>
      <c r="ZM2" s="1"/>
      <c r="ZN2" s="1"/>
      <c r="ZO2" s="1"/>
      <c r="ZP2" s="1"/>
      <c r="ZQ2" s="1"/>
      <c r="ZR2" s="1"/>
      <c r="ZS2" s="1"/>
      <c r="ZT2" s="1"/>
      <c r="ZU2" s="1"/>
      <c r="ZV2" s="1"/>
      <c r="ZW2" s="1"/>
      <c r="ZX2" s="1"/>
      <c r="ZY2" s="1"/>
      <c r="ZZ2" s="1"/>
      <c r="AAA2" s="1"/>
      <c r="AAB2" s="1"/>
      <c r="AAC2" s="1"/>
      <c r="AAD2" s="1"/>
      <c r="AAE2" s="1"/>
      <c r="AAF2" s="1"/>
      <c r="AAG2" s="1"/>
      <c r="AAH2" s="1"/>
      <c r="AAI2" s="1"/>
      <c r="AAJ2" s="1"/>
      <c r="AAK2" s="1"/>
      <c r="AAL2" s="1"/>
      <c r="AAM2" s="1"/>
      <c r="AAN2" s="1"/>
      <c r="AAO2" s="1"/>
      <c r="AAP2" s="1"/>
      <c r="AAQ2" s="1"/>
      <c r="AAR2" s="1"/>
      <c r="AAS2" s="1"/>
      <c r="AAT2" s="1"/>
      <c r="AAU2" s="1"/>
      <c r="AAV2" s="1"/>
      <c r="AAW2" s="1"/>
      <c r="AAX2" s="1"/>
      <c r="AAY2" s="1"/>
      <c r="AAZ2" s="1"/>
      <c r="ABA2" s="1"/>
      <c r="ABB2" s="1"/>
      <c r="ABC2" s="1"/>
      <c r="ABD2" s="1"/>
      <c r="ABE2" s="1"/>
      <c r="ABF2" s="1"/>
      <c r="ABG2" s="1"/>
      <c r="ABH2" s="1"/>
      <c r="ABI2" s="1"/>
      <c r="ABJ2" s="1"/>
      <c r="ABK2" s="1"/>
      <c r="ABL2" s="1"/>
      <c r="ABM2" s="1"/>
      <c r="ABN2" s="1"/>
      <c r="ABO2" s="1"/>
      <c r="ABP2" s="1"/>
      <c r="ABQ2" s="1"/>
      <c r="ABR2" s="1"/>
      <c r="ABS2" s="1"/>
      <c r="ABT2" s="1"/>
      <c r="ABU2" s="1"/>
      <c r="ABV2" s="1"/>
      <c r="ABW2" s="1"/>
      <c r="ABX2" s="1"/>
      <c r="ABY2" s="1"/>
      <c r="ABZ2" s="1"/>
      <c r="ACA2" s="1"/>
      <c r="ACB2" s="1"/>
      <c r="ACC2" s="1"/>
      <c r="ACD2" s="1"/>
      <c r="ACE2" s="1"/>
      <c r="ACF2" s="1"/>
      <c r="ACG2" s="1"/>
      <c r="ACH2" s="1"/>
      <c r="ACI2" s="1"/>
      <c r="ACJ2" s="1"/>
      <c r="ACK2" s="1"/>
      <c r="ACL2" s="1"/>
      <c r="ACM2" s="1"/>
      <c r="ACN2" s="1"/>
      <c r="ACO2" s="1"/>
      <c r="ACP2" s="1"/>
      <c r="ACQ2" s="1"/>
      <c r="ACR2" s="1"/>
      <c r="ACS2" s="1"/>
      <c r="ACT2" s="1"/>
      <c r="ACU2" s="1"/>
      <c r="ACV2" s="1"/>
      <c r="ACW2" s="1"/>
      <c r="ACX2" s="1"/>
      <c r="ACY2" s="1"/>
      <c r="ACZ2" s="1"/>
      <c r="ADA2" s="1"/>
      <c r="ADB2" s="1"/>
      <c r="ADC2" s="1"/>
      <c r="ADD2" s="1"/>
      <c r="ADE2" s="1"/>
      <c r="ADF2" s="1"/>
      <c r="ADG2" s="1"/>
      <c r="ADH2" s="1"/>
      <c r="ADI2" s="1"/>
      <c r="ADJ2" s="1"/>
      <c r="ADK2" s="1"/>
      <c r="ADL2" s="1"/>
      <c r="ADM2" s="1"/>
      <c r="ADN2" s="1"/>
      <c r="ADO2" s="1"/>
      <c r="ADP2" s="1"/>
      <c r="ADQ2" s="1"/>
      <c r="ADR2" s="1"/>
      <c r="ADS2" s="1"/>
      <c r="ADT2" s="1"/>
      <c r="ADU2" s="1"/>
      <c r="ADV2" s="1"/>
      <c r="ADW2" s="1"/>
      <c r="ADX2" s="1"/>
      <c r="ADY2" s="1"/>
      <c r="ADZ2" s="1"/>
      <c r="AEA2" s="1"/>
      <c r="AEB2" s="1"/>
      <c r="AEC2" s="1"/>
      <c r="AED2" s="1"/>
      <c r="AEE2" s="1"/>
      <c r="AEF2" s="1"/>
      <c r="AEG2" s="1"/>
      <c r="AEH2" s="1"/>
      <c r="AEI2" s="1"/>
      <c r="AEJ2" s="1"/>
      <c r="AEK2" s="1"/>
      <c r="AEL2" s="1"/>
      <c r="AEM2" s="1"/>
      <c r="AEN2" s="1"/>
      <c r="AEO2" s="1"/>
      <c r="AEP2" s="1"/>
      <c r="AEQ2" s="1"/>
      <c r="AER2" s="1"/>
      <c r="AES2" s="1"/>
      <c r="AET2" s="1"/>
      <c r="AEU2" s="1"/>
      <c r="AEV2" s="1"/>
      <c r="AEW2" s="1"/>
      <c r="AEX2" s="1"/>
      <c r="AEY2" s="1"/>
      <c r="AEZ2" s="1"/>
      <c r="AFA2" s="1"/>
      <c r="AFB2" s="1"/>
      <c r="AFC2" s="1"/>
      <c r="AFD2" s="1"/>
      <c r="AFE2" s="1"/>
      <c r="AFF2" s="1"/>
      <c r="AFG2" s="1"/>
      <c r="AFH2" s="1"/>
      <c r="AFI2" s="1"/>
      <c r="AFJ2" s="1"/>
      <c r="AFK2" s="1"/>
      <c r="AFL2" s="1"/>
      <c r="AFM2" s="1"/>
      <c r="AFN2" s="1"/>
      <c r="AFO2" s="1"/>
      <c r="AFP2" s="1"/>
      <c r="AFQ2" s="1"/>
      <c r="AFR2" s="1"/>
      <c r="AFS2" s="1"/>
      <c r="AFT2" s="1"/>
      <c r="AFU2" s="1"/>
      <c r="AFV2" s="1"/>
      <c r="AFW2" s="1"/>
      <c r="AFX2" s="1"/>
      <c r="AFY2" s="1"/>
      <c r="AFZ2" s="1"/>
      <c r="AGA2" s="1"/>
      <c r="AGB2" s="1"/>
      <c r="AGC2" s="1"/>
      <c r="AGD2" s="1"/>
      <c r="AGE2" s="1"/>
      <c r="AGF2" s="1"/>
      <c r="AGG2" s="1"/>
      <c r="AGH2" s="1"/>
      <c r="AGI2" s="1"/>
      <c r="AGJ2" s="1"/>
      <c r="AGK2" s="1"/>
      <c r="AGL2" s="1"/>
      <c r="AGM2" s="1"/>
      <c r="AGN2" s="1"/>
      <c r="AGO2" s="1"/>
      <c r="AGP2" s="1"/>
      <c r="AGQ2" s="1"/>
      <c r="AGR2" s="1"/>
      <c r="AGS2" s="1"/>
      <c r="AGT2" s="1"/>
      <c r="AGU2" s="1"/>
      <c r="AGV2" s="1"/>
      <c r="AGW2" s="1"/>
      <c r="AGX2" s="1"/>
      <c r="AGY2" s="1"/>
      <c r="AGZ2" s="1"/>
      <c r="AHA2" s="1"/>
      <c r="AHB2" s="1"/>
      <c r="AHC2" s="1"/>
      <c r="AHD2" s="1"/>
      <c r="AHE2" s="1"/>
      <c r="AHF2" s="1"/>
      <c r="AHG2" s="1"/>
      <c r="AHH2" s="1"/>
      <c r="AHI2" s="1"/>
      <c r="AHJ2" s="1"/>
      <c r="AHK2" s="1"/>
      <c r="AHL2" s="1"/>
      <c r="AHM2" s="1"/>
      <c r="AHN2" s="1"/>
      <c r="AHO2" s="1"/>
      <c r="AHP2" s="1"/>
      <c r="AHQ2" s="1"/>
      <c r="AHR2" s="1"/>
      <c r="AHS2" s="1"/>
      <c r="AHT2" s="1"/>
      <c r="AHU2" s="1"/>
      <c r="AHV2" s="1"/>
      <c r="AHW2" s="1"/>
      <c r="AHX2" s="1"/>
      <c r="AHY2" s="1"/>
      <c r="AHZ2" s="1"/>
      <c r="AIA2" s="1"/>
      <c r="AIB2" s="1"/>
      <c r="AIC2" s="1"/>
      <c r="AID2" s="1"/>
      <c r="AIE2" s="1"/>
      <c r="AIF2" s="1"/>
      <c r="AIG2" s="1"/>
      <c r="AIH2" s="1"/>
      <c r="AII2" s="1"/>
      <c r="AIJ2" s="1"/>
      <c r="AIK2" s="1"/>
      <c r="AIL2" s="1"/>
      <c r="AIM2" s="1"/>
      <c r="AIN2" s="1"/>
      <c r="AIO2" s="1"/>
      <c r="AIP2" s="1"/>
      <c r="AIQ2" s="1"/>
      <c r="AIR2" s="1"/>
      <c r="AIS2" s="1"/>
      <c r="AIT2" s="1"/>
      <c r="AIU2" s="1"/>
      <c r="AIV2" s="1"/>
      <c r="AIW2" s="1"/>
      <c r="AIX2" s="1"/>
      <c r="AIY2" s="1"/>
      <c r="AIZ2" s="1"/>
      <c r="AJA2" s="1"/>
      <c r="AJB2" s="1"/>
      <c r="AJC2" s="1"/>
      <c r="AJD2" s="1"/>
      <c r="AJE2" s="1"/>
      <c r="AJF2" s="1"/>
      <c r="AJG2" s="1"/>
      <c r="AJH2" s="1"/>
      <c r="AJI2" s="1"/>
      <c r="AJJ2" s="1"/>
      <c r="AJK2" s="1"/>
      <c r="AJL2" s="1"/>
      <c r="AJM2" s="1"/>
      <c r="AJN2" s="1"/>
      <c r="AJO2" s="1"/>
      <c r="AJP2" s="1"/>
      <c r="AJQ2" s="1"/>
      <c r="AJR2" s="1"/>
      <c r="AJS2" s="1"/>
      <c r="AJT2" s="1"/>
      <c r="AJU2" s="1"/>
      <c r="AJV2" s="1"/>
      <c r="AJW2" s="1"/>
      <c r="AJX2" s="1"/>
      <c r="AJY2" s="1"/>
      <c r="AJZ2" s="1"/>
      <c r="AKA2" s="1"/>
      <c r="AKB2" s="1"/>
      <c r="AKC2" s="1"/>
      <c r="AKD2" s="1"/>
      <c r="AKE2" s="1"/>
      <c r="AKF2" s="1"/>
      <c r="AKG2" s="1"/>
      <c r="AKH2" s="1"/>
      <c r="AKI2" s="1"/>
      <c r="AKJ2" s="1"/>
      <c r="AKK2" s="1"/>
      <c r="AKL2" s="1"/>
      <c r="AKM2" s="1"/>
      <c r="AKN2" s="1"/>
      <c r="AKO2" s="1"/>
      <c r="AKP2" s="1"/>
      <c r="AKQ2" s="1"/>
      <c r="AKR2" s="1"/>
      <c r="AKS2" s="1"/>
      <c r="AKT2" s="1"/>
      <c r="AKU2" s="1"/>
      <c r="AKV2" s="1"/>
      <c r="AKW2" s="1"/>
      <c r="AKX2" s="1"/>
      <c r="AKY2" s="1"/>
      <c r="AKZ2" s="1"/>
      <c r="ALA2" s="1"/>
      <c r="ALB2" s="1"/>
      <c r="ALC2" s="1"/>
      <c r="ALD2" s="1"/>
      <c r="ALE2" s="1"/>
      <c r="ALF2" s="1"/>
      <c r="ALG2" s="1"/>
      <c r="ALH2" s="1"/>
      <c r="ALI2" s="1"/>
      <c r="ALJ2" s="1"/>
      <c r="ALK2" s="1"/>
      <c r="ALL2" s="1"/>
      <c r="ALM2" s="1"/>
      <c r="ALN2" s="1"/>
      <c r="ALO2" s="1"/>
      <c r="ALP2" s="1"/>
      <c r="ALQ2" s="1"/>
      <c r="ALR2" s="1"/>
      <c r="ALS2" s="1"/>
      <c r="ALT2" s="1"/>
      <c r="ALU2" s="1"/>
      <c r="ALV2" s="1"/>
      <c r="ALW2" s="1"/>
      <c r="ALX2" s="1"/>
      <c r="ALY2" s="1"/>
      <c r="ALZ2" s="1"/>
      <c r="AMA2" s="1"/>
      <c r="AMB2" s="1"/>
      <c r="AMC2" s="1"/>
      <c r="AMD2" s="1"/>
      <c r="AME2" s="1"/>
      <c r="AMF2" s="1"/>
      <c r="AMG2" s="1"/>
      <c r="AMH2" s="1"/>
      <c r="AMI2" s="1"/>
      <c r="AMJ2" s="1"/>
      <c r="AMK2" s="1"/>
      <c r="AML2" s="1"/>
      <c r="AMM2" s="1"/>
      <c r="AMN2" s="1"/>
      <c r="AMO2" s="1"/>
      <c r="AMP2" s="1"/>
      <c r="AMQ2" s="1"/>
      <c r="AMR2" s="1"/>
      <c r="AMS2" s="1"/>
      <c r="AMT2" s="1"/>
      <c r="AMU2" s="1"/>
      <c r="AMV2" s="1"/>
      <c r="AMW2" s="1"/>
      <c r="AMX2" s="1"/>
      <c r="AMY2" s="1"/>
      <c r="AMZ2" s="1"/>
      <c r="ANA2" s="1"/>
      <c r="ANB2" s="1"/>
    </row>
    <row r="3" spans="1:1042" s="37" customFormat="1">
      <c r="A3" s="35">
        <v>42709</v>
      </c>
      <c r="B3" s="37" t="s">
        <v>28</v>
      </c>
      <c r="C3" s="36">
        <v>67</v>
      </c>
      <c r="D3" s="36">
        <v>2</v>
      </c>
      <c r="E3" s="36">
        <v>16</v>
      </c>
      <c r="F3" s="36">
        <v>2160</v>
      </c>
      <c r="G3" s="38">
        <f>F3/E3</f>
        <v>135</v>
      </c>
      <c r="H3" s="36">
        <v>1132</v>
      </c>
      <c r="I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</row>
    <row r="4" spans="1:1042" s="28" customFormat="1">
      <c r="A4" s="26">
        <v>42716</v>
      </c>
      <c r="B4" s="28" t="s">
        <v>28</v>
      </c>
      <c r="C4" s="27">
        <v>67</v>
      </c>
      <c r="D4" s="27">
        <v>3</v>
      </c>
      <c r="E4" s="27">
        <v>16</v>
      </c>
      <c r="F4" s="27">
        <v>2160</v>
      </c>
      <c r="G4" s="29">
        <f>F4/E4</f>
        <v>135</v>
      </c>
      <c r="H4" s="27">
        <v>1157</v>
      </c>
      <c r="I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  <c r="GM4" s="1"/>
      <c r="GN4" s="1"/>
      <c r="GO4" s="1"/>
      <c r="GP4" s="1"/>
      <c r="GQ4" s="1"/>
      <c r="GR4" s="1"/>
      <c r="GS4" s="1"/>
      <c r="GT4" s="1"/>
      <c r="GU4" s="1"/>
      <c r="GV4" s="1"/>
      <c r="GW4" s="1"/>
      <c r="GX4" s="1"/>
      <c r="GY4" s="1"/>
      <c r="GZ4" s="1"/>
      <c r="HA4" s="1"/>
      <c r="HB4" s="1"/>
      <c r="HC4" s="1"/>
      <c r="HD4" s="1"/>
      <c r="HE4" s="1"/>
      <c r="HF4" s="1"/>
      <c r="HG4" s="1"/>
      <c r="HH4" s="1"/>
      <c r="HI4" s="1"/>
      <c r="HJ4" s="1"/>
      <c r="HK4" s="1"/>
      <c r="HL4" s="1"/>
      <c r="HM4" s="1"/>
      <c r="HN4" s="1"/>
      <c r="HO4" s="1"/>
      <c r="HP4" s="1"/>
      <c r="HQ4" s="1"/>
      <c r="HR4" s="1"/>
      <c r="HS4" s="1"/>
      <c r="HT4" s="1"/>
      <c r="HU4" s="1"/>
      <c r="HV4" s="1"/>
      <c r="HW4" s="1"/>
      <c r="HX4" s="1"/>
      <c r="HY4" s="1"/>
      <c r="HZ4" s="1"/>
      <c r="IA4" s="1"/>
      <c r="IB4" s="1"/>
      <c r="IC4" s="1"/>
      <c r="ID4" s="1"/>
      <c r="IE4" s="1"/>
      <c r="IF4" s="1"/>
      <c r="IG4" s="1"/>
      <c r="IH4" s="1"/>
      <c r="II4" s="1"/>
      <c r="IJ4" s="1"/>
      <c r="IK4" s="1"/>
      <c r="IL4" s="1"/>
      <c r="IM4" s="1"/>
      <c r="IN4" s="1"/>
      <c r="IO4" s="1"/>
      <c r="IP4" s="1"/>
      <c r="IQ4" s="1"/>
      <c r="IR4" s="1"/>
      <c r="IS4" s="1"/>
      <c r="IT4" s="1"/>
      <c r="IU4" s="1"/>
      <c r="IV4" s="1"/>
      <c r="IW4" s="1"/>
      <c r="IX4" s="1"/>
      <c r="IY4" s="1"/>
      <c r="IZ4" s="1"/>
      <c r="JA4" s="1"/>
      <c r="JB4" s="1"/>
      <c r="JC4" s="1"/>
      <c r="JD4" s="1"/>
      <c r="JE4" s="1"/>
      <c r="JF4" s="1"/>
      <c r="JG4" s="1"/>
      <c r="JH4" s="1"/>
      <c r="JI4" s="1"/>
      <c r="JJ4" s="1"/>
      <c r="JK4" s="1"/>
      <c r="JL4" s="1"/>
      <c r="JM4" s="1"/>
      <c r="JN4" s="1"/>
      <c r="JO4" s="1"/>
      <c r="JP4" s="1"/>
      <c r="JQ4" s="1"/>
      <c r="JR4" s="1"/>
      <c r="JS4" s="1"/>
      <c r="JT4" s="1"/>
      <c r="JU4" s="1"/>
      <c r="JV4" s="1"/>
      <c r="JW4" s="1"/>
      <c r="JX4" s="1"/>
      <c r="JY4" s="1"/>
      <c r="JZ4" s="1"/>
      <c r="KA4" s="1"/>
      <c r="KB4" s="1"/>
      <c r="KC4" s="1"/>
      <c r="KD4" s="1"/>
      <c r="KE4" s="1"/>
      <c r="KF4" s="1"/>
      <c r="KG4" s="1"/>
      <c r="KH4" s="1"/>
      <c r="KI4" s="1"/>
      <c r="KJ4" s="1"/>
      <c r="KK4" s="1"/>
      <c r="KL4" s="1"/>
      <c r="KM4" s="1"/>
      <c r="KN4" s="1"/>
      <c r="KO4" s="1"/>
      <c r="KP4" s="1"/>
      <c r="KQ4" s="1"/>
      <c r="KR4" s="1"/>
      <c r="KS4" s="1"/>
      <c r="KT4" s="1"/>
      <c r="KU4" s="1"/>
      <c r="KV4" s="1"/>
      <c r="KW4" s="1"/>
      <c r="KX4" s="1"/>
      <c r="KY4" s="1"/>
      <c r="KZ4" s="1"/>
      <c r="LA4" s="1"/>
      <c r="LB4" s="1"/>
      <c r="LC4" s="1"/>
      <c r="LD4" s="1"/>
      <c r="LE4" s="1"/>
      <c r="LF4" s="1"/>
      <c r="LG4" s="1"/>
      <c r="LH4" s="1"/>
      <c r="LI4" s="1"/>
      <c r="LJ4" s="1"/>
      <c r="LK4" s="1"/>
      <c r="LL4" s="1"/>
      <c r="LM4" s="1"/>
      <c r="LN4" s="1"/>
      <c r="LO4" s="1"/>
      <c r="LP4" s="1"/>
      <c r="LQ4" s="1"/>
      <c r="LR4" s="1"/>
      <c r="LS4" s="1"/>
      <c r="LT4" s="1"/>
      <c r="LU4" s="1"/>
      <c r="LV4" s="1"/>
      <c r="LW4" s="1"/>
      <c r="LX4" s="1"/>
      <c r="LY4" s="1"/>
      <c r="LZ4" s="1"/>
      <c r="MA4" s="1"/>
      <c r="MB4" s="1"/>
      <c r="MC4" s="1"/>
      <c r="MD4" s="1"/>
      <c r="ME4" s="1"/>
      <c r="MF4" s="1"/>
      <c r="MG4" s="1"/>
      <c r="MH4" s="1"/>
      <c r="MI4" s="1"/>
      <c r="MJ4" s="1"/>
      <c r="MK4" s="1"/>
      <c r="ML4" s="1"/>
      <c r="MM4" s="1"/>
      <c r="MN4" s="1"/>
      <c r="MO4" s="1"/>
      <c r="MP4" s="1"/>
      <c r="MQ4" s="1"/>
      <c r="MR4" s="1"/>
      <c r="MS4" s="1"/>
      <c r="MT4" s="1"/>
      <c r="MU4" s="1"/>
      <c r="MV4" s="1"/>
      <c r="MW4" s="1"/>
      <c r="MX4" s="1"/>
      <c r="MY4" s="1"/>
      <c r="MZ4" s="1"/>
      <c r="NA4" s="1"/>
      <c r="NB4" s="1"/>
      <c r="NC4" s="1"/>
      <c r="ND4" s="1"/>
      <c r="NE4" s="1"/>
      <c r="NF4" s="1"/>
      <c r="NG4" s="1"/>
      <c r="NH4" s="1"/>
      <c r="NI4" s="1"/>
      <c r="NJ4" s="1"/>
      <c r="NK4" s="1"/>
      <c r="NL4" s="1"/>
      <c r="NM4" s="1"/>
      <c r="NN4" s="1"/>
      <c r="NO4" s="1"/>
      <c r="NP4" s="1"/>
      <c r="NQ4" s="1"/>
      <c r="NR4" s="1"/>
      <c r="NS4" s="1"/>
      <c r="NT4" s="1"/>
      <c r="NU4" s="1"/>
      <c r="NV4" s="1"/>
      <c r="NW4" s="1"/>
      <c r="NX4" s="1"/>
      <c r="NY4" s="1"/>
      <c r="NZ4" s="1"/>
      <c r="OA4" s="1"/>
      <c r="OB4" s="1"/>
      <c r="OC4" s="1"/>
      <c r="OD4" s="1"/>
      <c r="OE4" s="1"/>
      <c r="OF4" s="1"/>
      <c r="OG4" s="1"/>
      <c r="OH4" s="1"/>
      <c r="OI4" s="1"/>
      <c r="OJ4" s="1"/>
      <c r="OK4" s="1"/>
      <c r="OL4" s="1"/>
      <c r="OM4" s="1"/>
      <c r="ON4" s="1"/>
      <c r="OO4" s="1"/>
      <c r="OP4" s="1"/>
      <c r="OQ4" s="1"/>
      <c r="OR4" s="1"/>
      <c r="OS4" s="1"/>
      <c r="OT4" s="1"/>
      <c r="OU4" s="1"/>
      <c r="OV4" s="1"/>
      <c r="OW4" s="1"/>
      <c r="OX4" s="1"/>
      <c r="OY4" s="1"/>
      <c r="OZ4" s="1"/>
      <c r="PA4" s="1"/>
      <c r="PB4" s="1"/>
      <c r="PC4" s="1"/>
      <c r="PD4" s="1"/>
      <c r="PE4" s="1"/>
      <c r="PF4" s="1"/>
      <c r="PG4" s="1"/>
      <c r="PH4" s="1"/>
      <c r="PI4" s="1"/>
      <c r="PJ4" s="1"/>
      <c r="PK4" s="1"/>
      <c r="PL4" s="1"/>
      <c r="PM4" s="1"/>
      <c r="PN4" s="1"/>
      <c r="PO4" s="1"/>
      <c r="PP4" s="1"/>
      <c r="PQ4" s="1"/>
      <c r="PR4" s="1"/>
      <c r="PS4" s="1"/>
      <c r="PT4" s="1"/>
      <c r="PU4" s="1"/>
      <c r="PV4" s="1"/>
      <c r="PW4" s="1"/>
      <c r="PX4" s="1"/>
      <c r="PY4" s="1"/>
      <c r="PZ4" s="1"/>
      <c r="QA4" s="1"/>
      <c r="QB4" s="1"/>
      <c r="QC4" s="1"/>
      <c r="QD4" s="1"/>
      <c r="QE4" s="1"/>
      <c r="QF4" s="1"/>
      <c r="QG4" s="1"/>
      <c r="QH4" s="1"/>
      <c r="QI4" s="1"/>
      <c r="QJ4" s="1"/>
      <c r="QK4" s="1"/>
      <c r="QL4" s="1"/>
      <c r="QM4" s="1"/>
      <c r="QN4" s="1"/>
      <c r="QO4" s="1"/>
      <c r="QP4" s="1"/>
      <c r="QQ4" s="1"/>
      <c r="QR4" s="1"/>
      <c r="QS4" s="1"/>
      <c r="QT4" s="1"/>
      <c r="QU4" s="1"/>
      <c r="QV4" s="1"/>
      <c r="QW4" s="1"/>
      <c r="QX4" s="1"/>
      <c r="QY4" s="1"/>
      <c r="QZ4" s="1"/>
      <c r="RA4" s="1"/>
      <c r="RB4" s="1"/>
      <c r="RC4" s="1"/>
      <c r="RD4" s="1"/>
      <c r="RE4" s="1"/>
      <c r="RF4" s="1"/>
      <c r="RG4" s="1"/>
      <c r="RH4" s="1"/>
      <c r="RI4" s="1"/>
      <c r="RJ4" s="1"/>
      <c r="RK4" s="1"/>
      <c r="RL4" s="1"/>
      <c r="RM4" s="1"/>
      <c r="RN4" s="1"/>
      <c r="RO4" s="1"/>
      <c r="RP4" s="1"/>
      <c r="RQ4" s="1"/>
      <c r="RR4" s="1"/>
      <c r="RS4" s="1"/>
      <c r="RT4" s="1"/>
      <c r="RU4" s="1"/>
      <c r="RV4" s="1"/>
      <c r="RW4" s="1"/>
      <c r="RX4" s="1"/>
      <c r="RY4" s="1"/>
      <c r="RZ4" s="1"/>
      <c r="SA4" s="1"/>
      <c r="SB4" s="1"/>
      <c r="SC4" s="1"/>
      <c r="SD4" s="1"/>
      <c r="SE4" s="1"/>
      <c r="SF4" s="1"/>
      <c r="SG4" s="1"/>
      <c r="SH4" s="1"/>
      <c r="SI4" s="1"/>
      <c r="SJ4" s="1"/>
      <c r="SK4" s="1"/>
      <c r="SL4" s="1"/>
      <c r="SM4" s="1"/>
      <c r="SN4" s="1"/>
      <c r="SO4" s="1"/>
      <c r="SP4" s="1"/>
      <c r="SQ4" s="1"/>
      <c r="SR4" s="1"/>
      <c r="SS4" s="1"/>
      <c r="ST4" s="1"/>
      <c r="SU4" s="1"/>
      <c r="SV4" s="1"/>
      <c r="SW4" s="1"/>
      <c r="SX4" s="1"/>
      <c r="SY4" s="1"/>
      <c r="SZ4" s="1"/>
      <c r="TA4" s="1"/>
      <c r="TB4" s="1"/>
      <c r="TC4" s="1"/>
      <c r="TD4" s="1"/>
      <c r="TE4" s="1"/>
      <c r="TF4" s="1"/>
      <c r="TG4" s="1"/>
      <c r="TH4" s="1"/>
      <c r="TI4" s="1"/>
      <c r="TJ4" s="1"/>
      <c r="TK4" s="1"/>
      <c r="TL4" s="1"/>
      <c r="TM4" s="1"/>
      <c r="TN4" s="1"/>
      <c r="TO4" s="1"/>
      <c r="TP4" s="1"/>
      <c r="TQ4" s="1"/>
      <c r="TR4" s="1"/>
      <c r="TS4" s="1"/>
      <c r="TT4" s="1"/>
      <c r="TU4" s="1"/>
      <c r="TV4" s="1"/>
      <c r="TW4" s="1"/>
      <c r="TX4" s="1"/>
      <c r="TY4" s="1"/>
      <c r="TZ4" s="1"/>
      <c r="UA4" s="1"/>
      <c r="UB4" s="1"/>
      <c r="UC4" s="1"/>
      <c r="UD4" s="1"/>
      <c r="UE4" s="1"/>
      <c r="UF4" s="1"/>
      <c r="UG4" s="1"/>
      <c r="UH4" s="1"/>
      <c r="UI4" s="1"/>
      <c r="UJ4" s="1"/>
      <c r="UK4" s="1"/>
      <c r="UL4" s="1"/>
      <c r="UM4" s="1"/>
      <c r="UN4" s="1"/>
      <c r="UO4" s="1"/>
      <c r="UP4" s="1"/>
      <c r="UQ4" s="1"/>
      <c r="UR4" s="1"/>
      <c r="US4" s="1"/>
      <c r="UT4" s="1"/>
      <c r="UU4" s="1"/>
      <c r="UV4" s="1"/>
      <c r="UW4" s="1"/>
      <c r="UX4" s="1"/>
      <c r="UY4" s="1"/>
      <c r="UZ4" s="1"/>
      <c r="VA4" s="1"/>
      <c r="VB4" s="1"/>
      <c r="VC4" s="1"/>
      <c r="VD4" s="1"/>
      <c r="VE4" s="1"/>
      <c r="VF4" s="1"/>
      <c r="VG4" s="1"/>
      <c r="VH4" s="1"/>
      <c r="VI4" s="1"/>
      <c r="VJ4" s="1"/>
      <c r="VK4" s="1"/>
      <c r="VL4" s="1"/>
      <c r="VM4" s="1"/>
      <c r="VN4" s="1"/>
      <c r="VO4" s="1"/>
      <c r="VP4" s="1"/>
      <c r="VQ4" s="1"/>
      <c r="VR4" s="1"/>
      <c r="VS4" s="1"/>
      <c r="VT4" s="1"/>
      <c r="VU4" s="1"/>
      <c r="VV4" s="1"/>
      <c r="VW4" s="1"/>
      <c r="VX4" s="1"/>
      <c r="VY4" s="1"/>
      <c r="VZ4" s="1"/>
      <c r="WA4" s="1"/>
      <c r="WB4" s="1"/>
      <c r="WC4" s="1"/>
      <c r="WD4" s="1"/>
      <c r="WE4" s="1"/>
      <c r="WF4" s="1"/>
      <c r="WG4" s="1"/>
      <c r="WH4" s="1"/>
      <c r="WI4" s="1"/>
      <c r="WJ4" s="1"/>
      <c r="WK4" s="1"/>
      <c r="WL4" s="1"/>
      <c r="WM4" s="1"/>
      <c r="WN4" s="1"/>
      <c r="WO4" s="1"/>
      <c r="WP4" s="1"/>
      <c r="WQ4" s="1"/>
      <c r="WR4" s="1"/>
      <c r="WS4" s="1"/>
      <c r="WT4" s="1"/>
      <c r="WU4" s="1"/>
      <c r="WV4" s="1"/>
      <c r="WW4" s="1"/>
      <c r="WX4" s="1"/>
      <c r="WY4" s="1"/>
      <c r="WZ4" s="1"/>
      <c r="XA4" s="1"/>
      <c r="XB4" s="1"/>
      <c r="XC4" s="1"/>
      <c r="XD4" s="1"/>
      <c r="XE4" s="1"/>
      <c r="XF4" s="1"/>
      <c r="XG4" s="1"/>
      <c r="XH4" s="1"/>
      <c r="XI4" s="1"/>
      <c r="XJ4" s="1"/>
      <c r="XK4" s="1"/>
      <c r="XL4" s="1"/>
      <c r="XM4" s="1"/>
      <c r="XN4" s="1"/>
      <c r="XO4" s="1"/>
      <c r="XP4" s="1"/>
      <c r="XQ4" s="1"/>
      <c r="XR4" s="1"/>
      <c r="XS4" s="1"/>
      <c r="XT4" s="1"/>
      <c r="XU4" s="1"/>
      <c r="XV4" s="1"/>
      <c r="XW4" s="1"/>
      <c r="XX4" s="1"/>
      <c r="XY4" s="1"/>
      <c r="XZ4" s="1"/>
      <c r="YA4" s="1"/>
      <c r="YB4" s="1"/>
      <c r="YC4" s="1"/>
      <c r="YD4" s="1"/>
      <c r="YE4" s="1"/>
      <c r="YF4" s="1"/>
      <c r="YG4" s="1"/>
      <c r="YH4" s="1"/>
      <c r="YI4" s="1"/>
      <c r="YJ4" s="1"/>
      <c r="YK4" s="1"/>
      <c r="YL4" s="1"/>
      <c r="YM4" s="1"/>
      <c r="YN4" s="1"/>
      <c r="YO4" s="1"/>
      <c r="YP4" s="1"/>
      <c r="YQ4" s="1"/>
      <c r="YR4" s="1"/>
      <c r="YS4" s="1"/>
      <c r="YT4" s="1"/>
      <c r="YU4" s="1"/>
      <c r="YV4" s="1"/>
      <c r="YW4" s="1"/>
      <c r="YX4" s="1"/>
      <c r="YY4" s="1"/>
      <c r="YZ4" s="1"/>
      <c r="ZA4" s="1"/>
      <c r="ZB4" s="1"/>
      <c r="ZC4" s="1"/>
      <c r="ZD4" s="1"/>
      <c r="ZE4" s="1"/>
      <c r="ZF4" s="1"/>
      <c r="ZG4" s="1"/>
      <c r="ZH4" s="1"/>
      <c r="ZI4" s="1"/>
      <c r="ZJ4" s="1"/>
      <c r="ZK4" s="1"/>
      <c r="ZL4" s="1"/>
      <c r="ZM4" s="1"/>
      <c r="ZN4" s="1"/>
      <c r="ZO4" s="1"/>
      <c r="ZP4" s="1"/>
      <c r="ZQ4" s="1"/>
      <c r="ZR4" s="1"/>
      <c r="ZS4" s="1"/>
      <c r="ZT4" s="1"/>
      <c r="ZU4" s="1"/>
      <c r="ZV4" s="1"/>
      <c r="ZW4" s="1"/>
      <c r="ZX4" s="1"/>
      <c r="ZY4" s="1"/>
      <c r="ZZ4" s="1"/>
      <c r="AAA4" s="1"/>
      <c r="AAB4" s="1"/>
      <c r="AAC4" s="1"/>
      <c r="AAD4" s="1"/>
      <c r="AAE4" s="1"/>
      <c r="AAF4" s="1"/>
      <c r="AAG4" s="1"/>
      <c r="AAH4" s="1"/>
      <c r="AAI4" s="1"/>
      <c r="AAJ4" s="1"/>
      <c r="AAK4" s="1"/>
      <c r="AAL4" s="1"/>
      <c r="AAM4" s="1"/>
      <c r="AAN4" s="1"/>
      <c r="AAO4" s="1"/>
      <c r="AAP4" s="1"/>
      <c r="AAQ4" s="1"/>
      <c r="AAR4" s="1"/>
      <c r="AAS4" s="1"/>
      <c r="AAT4" s="1"/>
      <c r="AAU4" s="1"/>
      <c r="AAV4" s="1"/>
      <c r="AAW4" s="1"/>
      <c r="AAX4" s="1"/>
      <c r="AAY4" s="1"/>
      <c r="AAZ4" s="1"/>
      <c r="ABA4" s="1"/>
      <c r="ABB4" s="1"/>
      <c r="ABC4" s="1"/>
      <c r="ABD4" s="1"/>
      <c r="ABE4" s="1"/>
      <c r="ABF4" s="1"/>
      <c r="ABG4" s="1"/>
      <c r="ABH4" s="1"/>
      <c r="ABI4" s="1"/>
      <c r="ABJ4" s="1"/>
      <c r="ABK4" s="1"/>
      <c r="ABL4" s="1"/>
      <c r="ABM4" s="1"/>
      <c r="ABN4" s="1"/>
      <c r="ABO4" s="1"/>
      <c r="ABP4" s="1"/>
      <c r="ABQ4" s="1"/>
      <c r="ABR4" s="1"/>
      <c r="ABS4" s="1"/>
      <c r="ABT4" s="1"/>
      <c r="ABU4" s="1"/>
      <c r="ABV4" s="1"/>
      <c r="ABW4" s="1"/>
      <c r="ABX4" s="1"/>
      <c r="ABY4" s="1"/>
      <c r="ABZ4" s="1"/>
      <c r="ACA4" s="1"/>
      <c r="ACB4" s="1"/>
      <c r="ACC4" s="1"/>
      <c r="ACD4" s="1"/>
      <c r="ACE4" s="1"/>
      <c r="ACF4" s="1"/>
      <c r="ACG4" s="1"/>
      <c r="ACH4" s="1"/>
      <c r="ACI4" s="1"/>
      <c r="ACJ4" s="1"/>
      <c r="ACK4" s="1"/>
      <c r="ACL4" s="1"/>
      <c r="ACM4" s="1"/>
      <c r="ACN4" s="1"/>
      <c r="ACO4" s="1"/>
      <c r="ACP4" s="1"/>
      <c r="ACQ4" s="1"/>
      <c r="ACR4" s="1"/>
      <c r="ACS4" s="1"/>
      <c r="ACT4" s="1"/>
      <c r="ACU4" s="1"/>
      <c r="ACV4" s="1"/>
      <c r="ACW4" s="1"/>
      <c r="ACX4" s="1"/>
      <c r="ACY4" s="1"/>
      <c r="ACZ4" s="1"/>
      <c r="ADA4" s="1"/>
      <c r="ADB4" s="1"/>
      <c r="ADC4" s="1"/>
      <c r="ADD4" s="1"/>
      <c r="ADE4" s="1"/>
      <c r="ADF4" s="1"/>
      <c r="ADG4" s="1"/>
      <c r="ADH4" s="1"/>
      <c r="ADI4" s="1"/>
      <c r="ADJ4" s="1"/>
      <c r="ADK4" s="1"/>
      <c r="ADL4" s="1"/>
      <c r="ADM4" s="1"/>
      <c r="ADN4" s="1"/>
      <c r="ADO4" s="1"/>
      <c r="ADP4" s="1"/>
      <c r="ADQ4" s="1"/>
      <c r="ADR4" s="1"/>
      <c r="ADS4" s="1"/>
      <c r="ADT4" s="1"/>
      <c r="ADU4" s="1"/>
      <c r="ADV4" s="1"/>
      <c r="ADW4" s="1"/>
      <c r="ADX4" s="1"/>
      <c r="ADY4" s="1"/>
      <c r="ADZ4" s="1"/>
      <c r="AEA4" s="1"/>
      <c r="AEB4" s="1"/>
      <c r="AEC4" s="1"/>
      <c r="AED4" s="1"/>
      <c r="AEE4" s="1"/>
      <c r="AEF4" s="1"/>
      <c r="AEG4" s="1"/>
      <c r="AEH4" s="1"/>
      <c r="AEI4" s="1"/>
      <c r="AEJ4" s="1"/>
      <c r="AEK4" s="1"/>
      <c r="AEL4" s="1"/>
      <c r="AEM4" s="1"/>
      <c r="AEN4" s="1"/>
      <c r="AEO4" s="1"/>
      <c r="AEP4" s="1"/>
      <c r="AEQ4" s="1"/>
      <c r="AER4" s="1"/>
      <c r="AES4" s="1"/>
      <c r="AET4" s="1"/>
      <c r="AEU4" s="1"/>
      <c r="AEV4" s="1"/>
      <c r="AEW4" s="1"/>
      <c r="AEX4" s="1"/>
      <c r="AEY4" s="1"/>
      <c r="AEZ4" s="1"/>
      <c r="AFA4" s="1"/>
      <c r="AFB4" s="1"/>
      <c r="AFC4" s="1"/>
      <c r="AFD4" s="1"/>
      <c r="AFE4" s="1"/>
      <c r="AFF4" s="1"/>
      <c r="AFG4" s="1"/>
      <c r="AFH4" s="1"/>
      <c r="AFI4" s="1"/>
      <c r="AFJ4" s="1"/>
      <c r="AFK4" s="1"/>
      <c r="AFL4" s="1"/>
      <c r="AFM4" s="1"/>
      <c r="AFN4" s="1"/>
      <c r="AFO4" s="1"/>
      <c r="AFP4" s="1"/>
      <c r="AFQ4" s="1"/>
      <c r="AFR4" s="1"/>
      <c r="AFS4" s="1"/>
      <c r="AFT4" s="1"/>
      <c r="AFU4" s="1"/>
      <c r="AFV4" s="1"/>
      <c r="AFW4" s="1"/>
      <c r="AFX4" s="1"/>
      <c r="AFY4" s="1"/>
      <c r="AFZ4" s="1"/>
      <c r="AGA4" s="1"/>
      <c r="AGB4" s="1"/>
      <c r="AGC4" s="1"/>
      <c r="AGD4" s="1"/>
      <c r="AGE4" s="1"/>
      <c r="AGF4" s="1"/>
      <c r="AGG4" s="1"/>
      <c r="AGH4" s="1"/>
      <c r="AGI4" s="1"/>
      <c r="AGJ4" s="1"/>
      <c r="AGK4" s="1"/>
      <c r="AGL4" s="1"/>
      <c r="AGM4" s="1"/>
      <c r="AGN4" s="1"/>
      <c r="AGO4" s="1"/>
      <c r="AGP4" s="1"/>
      <c r="AGQ4" s="1"/>
      <c r="AGR4" s="1"/>
      <c r="AGS4" s="1"/>
      <c r="AGT4" s="1"/>
      <c r="AGU4" s="1"/>
      <c r="AGV4" s="1"/>
      <c r="AGW4" s="1"/>
      <c r="AGX4" s="1"/>
      <c r="AGY4" s="1"/>
      <c r="AGZ4" s="1"/>
      <c r="AHA4" s="1"/>
      <c r="AHB4" s="1"/>
      <c r="AHC4" s="1"/>
      <c r="AHD4" s="1"/>
      <c r="AHE4" s="1"/>
      <c r="AHF4" s="1"/>
      <c r="AHG4" s="1"/>
      <c r="AHH4" s="1"/>
      <c r="AHI4" s="1"/>
      <c r="AHJ4" s="1"/>
      <c r="AHK4" s="1"/>
      <c r="AHL4" s="1"/>
      <c r="AHM4" s="1"/>
      <c r="AHN4" s="1"/>
      <c r="AHO4" s="1"/>
      <c r="AHP4" s="1"/>
      <c r="AHQ4" s="1"/>
      <c r="AHR4" s="1"/>
      <c r="AHS4" s="1"/>
      <c r="AHT4" s="1"/>
      <c r="AHU4" s="1"/>
      <c r="AHV4" s="1"/>
      <c r="AHW4" s="1"/>
      <c r="AHX4" s="1"/>
      <c r="AHY4" s="1"/>
      <c r="AHZ4" s="1"/>
      <c r="AIA4" s="1"/>
      <c r="AIB4" s="1"/>
      <c r="AIC4" s="1"/>
      <c r="AID4" s="1"/>
      <c r="AIE4" s="1"/>
      <c r="AIF4" s="1"/>
      <c r="AIG4" s="1"/>
      <c r="AIH4" s="1"/>
      <c r="AII4" s="1"/>
      <c r="AIJ4" s="1"/>
      <c r="AIK4" s="1"/>
      <c r="AIL4" s="1"/>
      <c r="AIM4" s="1"/>
      <c r="AIN4" s="1"/>
      <c r="AIO4" s="1"/>
      <c r="AIP4" s="1"/>
      <c r="AIQ4" s="1"/>
      <c r="AIR4" s="1"/>
      <c r="AIS4" s="1"/>
      <c r="AIT4" s="1"/>
      <c r="AIU4" s="1"/>
      <c r="AIV4" s="1"/>
      <c r="AIW4" s="1"/>
      <c r="AIX4" s="1"/>
      <c r="AIY4" s="1"/>
      <c r="AIZ4" s="1"/>
      <c r="AJA4" s="1"/>
      <c r="AJB4" s="1"/>
      <c r="AJC4" s="1"/>
      <c r="AJD4" s="1"/>
      <c r="AJE4" s="1"/>
      <c r="AJF4" s="1"/>
      <c r="AJG4" s="1"/>
      <c r="AJH4" s="1"/>
      <c r="AJI4" s="1"/>
      <c r="AJJ4" s="1"/>
      <c r="AJK4" s="1"/>
      <c r="AJL4" s="1"/>
      <c r="AJM4" s="1"/>
      <c r="AJN4" s="1"/>
      <c r="AJO4" s="1"/>
      <c r="AJP4" s="1"/>
      <c r="AJQ4" s="1"/>
      <c r="AJR4" s="1"/>
      <c r="AJS4" s="1"/>
      <c r="AJT4" s="1"/>
      <c r="AJU4" s="1"/>
      <c r="AJV4" s="1"/>
      <c r="AJW4" s="1"/>
      <c r="AJX4" s="1"/>
      <c r="AJY4" s="1"/>
      <c r="AJZ4" s="1"/>
      <c r="AKA4" s="1"/>
      <c r="AKB4" s="1"/>
      <c r="AKC4" s="1"/>
      <c r="AKD4" s="1"/>
      <c r="AKE4" s="1"/>
      <c r="AKF4" s="1"/>
      <c r="AKG4" s="1"/>
      <c r="AKH4" s="1"/>
      <c r="AKI4" s="1"/>
      <c r="AKJ4" s="1"/>
      <c r="AKK4" s="1"/>
      <c r="AKL4" s="1"/>
      <c r="AKM4" s="1"/>
      <c r="AKN4" s="1"/>
      <c r="AKO4" s="1"/>
      <c r="AKP4" s="1"/>
      <c r="AKQ4" s="1"/>
      <c r="AKR4" s="1"/>
      <c r="AKS4" s="1"/>
      <c r="AKT4" s="1"/>
      <c r="AKU4" s="1"/>
      <c r="AKV4" s="1"/>
      <c r="AKW4" s="1"/>
      <c r="AKX4" s="1"/>
      <c r="AKY4" s="1"/>
      <c r="AKZ4" s="1"/>
      <c r="ALA4" s="1"/>
      <c r="ALB4" s="1"/>
      <c r="ALC4" s="1"/>
      <c r="ALD4" s="1"/>
      <c r="ALE4" s="1"/>
      <c r="ALF4" s="1"/>
      <c r="ALG4" s="1"/>
      <c r="ALH4" s="1"/>
      <c r="ALI4" s="1"/>
      <c r="ALJ4" s="1"/>
      <c r="ALK4" s="1"/>
      <c r="ALL4" s="1"/>
      <c r="ALM4" s="1"/>
      <c r="ALN4" s="1"/>
      <c r="ALO4" s="1"/>
      <c r="ALP4" s="1"/>
      <c r="ALQ4" s="1"/>
      <c r="ALR4" s="1"/>
      <c r="ALS4" s="1"/>
      <c r="ALT4" s="1"/>
      <c r="ALU4" s="1"/>
      <c r="ALV4" s="1"/>
      <c r="ALW4" s="1"/>
      <c r="ALX4" s="1"/>
      <c r="ALY4" s="1"/>
      <c r="ALZ4" s="1"/>
      <c r="AMA4" s="1"/>
      <c r="AMB4" s="1"/>
      <c r="AMC4" s="1"/>
      <c r="AMD4" s="1"/>
      <c r="AME4" s="1"/>
      <c r="AMF4" s="1"/>
      <c r="AMG4" s="1"/>
      <c r="AMH4" s="1"/>
      <c r="AMI4" s="1"/>
      <c r="AMJ4" s="1"/>
      <c r="AMK4" s="1"/>
      <c r="AML4" s="1"/>
      <c r="AMM4" s="1"/>
      <c r="AMN4" s="1"/>
      <c r="AMO4" s="1"/>
      <c r="AMP4" s="1"/>
      <c r="AMQ4" s="1"/>
      <c r="AMR4" s="1"/>
      <c r="AMS4" s="1"/>
      <c r="AMT4" s="1"/>
      <c r="AMU4" s="1"/>
      <c r="AMV4" s="1"/>
      <c r="AMW4" s="1"/>
      <c r="AMX4" s="1"/>
      <c r="AMY4" s="1"/>
      <c r="AMZ4" s="1"/>
      <c r="ANA4" s="1"/>
      <c r="ANB4" s="1"/>
    </row>
    <row r="5" spans="1:1042" s="37" customFormat="1">
      <c r="A5" s="35">
        <v>42723</v>
      </c>
      <c r="B5" s="37" t="s">
        <v>28</v>
      </c>
      <c r="C5" s="36">
        <v>69</v>
      </c>
      <c r="D5" s="36">
        <v>4</v>
      </c>
      <c r="E5" s="36">
        <v>16</v>
      </c>
      <c r="F5" s="36">
        <v>2160</v>
      </c>
      <c r="G5" s="38">
        <f>F5/E5</f>
        <v>135</v>
      </c>
      <c r="H5" s="36">
        <v>885</v>
      </c>
      <c r="I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  <c r="GM5" s="1"/>
      <c r="GN5" s="1"/>
      <c r="GO5" s="1"/>
      <c r="GP5" s="1"/>
      <c r="GQ5" s="1"/>
      <c r="GR5" s="1"/>
      <c r="GS5" s="1"/>
      <c r="GT5" s="1"/>
      <c r="GU5" s="1"/>
      <c r="GV5" s="1"/>
      <c r="GW5" s="1"/>
      <c r="GX5" s="1"/>
      <c r="GY5" s="1"/>
      <c r="GZ5" s="1"/>
      <c r="HA5" s="1"/>
      <c r="HB5" s="1"/>
      <c r="HC5" s="1"/>
      <c r="HD5" s="1"/>
      <c r="HE5" s="1"/>
      <c r="HF5" s="1"/>
      <c r="HG5" s="1"/>
      <c r="HH5" s="1"/>
      <c r="HI5" s="1"/>
      <c r="HJ5" s="1"/>
      <c r="HK5" s="1"/>
      <c r="HL5" s="1"/>
      <c r="HM5" s="1"/>
      <c r="HN5" s="1"/>
      <c r="HO5" s="1"/>
      <c r="HP5" s="1"/>
      <c r="HQ5" s="1"/>
      <c r="HR5" s="1"/>
      <c r="HS5" s="1"/>
      <c r="HT5" s="1"/>
      <c r="HU5" s="1"/>
      <c r="HV5" s="1"/>
      <c r="HW5" s="1"/>
      <c r="HX5" s="1"/>
      <c r="HY5" s="1"/>
      <c r="HZ5" s="1"/>
      <c r="IA5" s="1"/>
      <c r="IB5" s="1"/>
      <c r="IC5" s="1"/>
      <c r="ID5" s="1"/>
      <c r="IE5" s="1"/>
      <c r="IF5" s="1"/>
      <c r="IG5" s="1"/>
      <c r="IH5" s="1"/>
      <c r="II5" s="1"/>
      <c r="IJ5" s="1"/>
      <c r="IK5" s="1"/>
      <c r="IL5" s="1"/>
      <c r="IM5" s="1"/>
      <c r="IN5" s="1"/>
      <c r="IO5" s="1"/>
      <c r="IP5" s="1"/>
      <c r="IQ5" s="1"/>
      <c r="IR5" s="1"/>
      <c r="IS5" s="1"/>
      <c r="IT5" s="1"/>
      <c r="IU5" s="1"/>
      <c r="IV5" s="1"/>
      <c r="IW5" s="1"/>
      <c r="IX5" s="1"/>
      <c r="IY5" s="1"/>
      <c r="IZ5" s="1"/>
      <c r="JA5" s="1"/>
      <c r="JB5" s="1"/>
      <c r="JC5" s="1"/>
      <c r="JD5" s="1"/>
      <c r="JE5" s="1"/>
      <c r="JF5" s="1"/>
      <c r="JG5" s="1"/>
      <c r="JH5" s="1"/>
      <c r="JI5" s="1"/>
      <c r="JJ5" s="1"/>
      <c r="JK5" s="1"/>
      <c r="JL5" s="1"/>
      <c r="JM5" s="1"/>
      <c r="JN5" s="1"/>
      <c r="JO5" s="1"/>
      <c r="JP5" s="1"/>
      <c r="JQ5" s="1"/>
      <c r="JR5" s="1"/>
      <c r="JS5" s="1"/>
      <c r="JT5" s="1"/>
      <c r="JU5" s="1"/>
      <c r="JV5" s="1"/>
      <c r="JW5" s="1"/>
      <c r="JX5" s="1"/>
      <c r="JY5" s="1"/>
      <c r="JZ5" s="1"/>
      <c r="KA5" s="1"/>
      <c r="KB5" s="1"/>
      <c r="KC5" s="1"/>
      <c r="KD5" s="1"/>
      <c r="KE5" s="1"/>
      <c r="KF5" s="1"/>
      <c r="KG5" s="1"/>
      <c r="KH5" s="1"/>
      <c r="KI5" s="1"/>
      <c r="KJ5" s="1"/>
      <c r="KK5" s="1"/>
      <c r="KL5" s="1"/>
      <c r="KM5" s="1"/>
      <c r="KN5" s="1"/>
      <c r="KO5" s="1"/>
      <c r="KP5" s="1"/>
      <c r="KQ5" s="1"/>
      <c r="KR5" s="1"/>
      <c r="KS5" s="1"/>
      <c r="KT5" s="1"/>
      <c r="KU5" s="1"/>
      <c r="KV5" s="1"/>
      <c r="KW5" s="1"/>
      <c r="KX5" s="1"/>
      <c r="KY5" s="1"/>
      <c r="KZ5" s="1"/>
      <c r="LA5" s="1"/>
      <c r="LB5" s="1"/>
      <c r="LC5" s="1"/>
      <c r="LD5" s="1"/>
      <c r="LE5" s="1"/>
      <c r="LF5" s="1"/>
      <c r="LG5" s="1"/>
      <c r="LH5" s="1"/>
      <c r="LI5" s="1"/>
      <c r="LJ5" s="1"/>
      <c r="LK5" s="1"/>
      <c r="LL5" s="1"/>
      <c r="LM5" s="1"/>
      <c r="LN5" s="1"/>
      <c r="LO5" s="1"/>
      <c r="LP5" s="1"/>
      <c r="LQ5" s="1"/>
      <c r="LR5" s="1"/>
      <c r="LS5" s="1"/>
      <c r="LT5" s="1"/>
      <c r="LU5" s="1"/>
      <c r="LV5" s="1"/>
      <c r="LW5" s="1"/>
      <c r="LX5" s="1"/>
      <c r="LY5" s="1"/>
      <c r="LZ5" s="1"/>
      <c r="MA5" s="1"/>
      <c r="MB5" s="1"/>
      <c r="MC5" s="1"/>
      <c r="MD5" s="1"/>
      <c r="ME5" s="1"/>
      <c r="MF5" s="1"/>
      <c r="MG5" s="1"/>
      <c r="MH5" s="1"/>
      <c r="MI5" s="1"/>
      <c r="MJ5" s="1"/>
      <c r="MK5" s="1"/>
      <c r="ML5" s="1"/>
      <c r="MM5" s="1"/>
      <c r="MN5" s="1"/>
      <c r="MO5" s="1"/>
      <c r="MP5" s="1"/>
      <c r="MQ5" s="1"/>
      <c r="MR5" s="1"/>
      <c r="MS5" s="1"/>
      <c r="MT5" s="1"/>
      <c r="MU5" s="1"/>
      <c r="MV5" s="1"/>
      <c r="MW5" s="1"/>
      <c r="MX5" s="1"/>
      <c r="MY5" s="1"/>
      <c r="MZ5" s="1"/>
      <c r="NA5" s="1"/>
      <c r="NB5" s="1"/>
      <c r="NC5" s="1"/>
      <c r="ND5" s="1"/>
      <c r="NE5" s="1"/>
      <c r="NF5" s="1"/>
      <c r="NG5" s="1"/>
      <c r="NH5" s="1"/>
      <c r="NI5" s="1"/>
      <c r="NJ5" s="1"/>
      <c r="NK5" s="1"/>
      <c r="NL5" s="1"/>
      <c r="NM5" s="1"/>
      <c r="NN5" s="1"/>
      <c r="NO5" s="1"/>
      <c r="NP5" s="1"/>
      <c r="NQ5" s="1"/>
      <c r="NR5" s="1"/>
      <c r="NS5" s="1"/>
      <c r="NT5" s="1"/>
      <c r="NU5" s="1"/>
      <c r="NV5" s="1"/>
      <c r="NW5" s="1"/>
      <c r="NX5" s="1"/>
      <c r="NY5" s="1"/>
      <c r="NZ5" s="1"/>
      <c r="OA5" s="1"/>
      <c r="OB5" s="1"/>
      <c r="OC5" s="1"/>
      <c r="OD5" s="1"/>
      <c r="OE5" s="1"/>
      <c r="OF5" s="1"/>
      <c r="OG5" s="1"/>
      <c r="OH5" s="1"/>
      <c r="OI5" s="1"/>
      <c r="OJ5" s="1"/>
      <c r="OK5" s="1"/>
      <c r="OL5" s="1"/>
      <c r="OM5" s="1"/>
      <c r="ON5" s="1"/>
      <c r="OO5" s="1"/>
      <c r="OP5" s="1"/>
      <c r="OQ5" s="1"/>
      <c r="OR5" s="1"/>
      <c r="OS5" s="1"/>
      <c r="OT5" s="1"/>
      <c r="OU5" s="1"/>
      <c r="OV5" s="1"/>
      <c r="OW5" s="1"/>
      <c r="OX5" s="1"/>
      <c r="OY5" s="1"/>
      <c r="OZ5" s="1"/>
      <c r="PA5" s="1"/>
      <c r="PB5" s="1"/>
      <c r="PC5" s="1"/>
      <c r="PD5" s="1"/>
      <c r="PE5" s="1"/>
      <c r="PF5" s="1"/>
      <c r="PG5" s="1"/>
      <c r="PH5" s="1"/>
      <c r="PI5" s="1"/>
      <c r="PJ5" s="1"/>
      <c r="PK5" s="1"/>
      <c r="PL5" s="1"/>
      <c r="PM5" s="1"/>
      <c r="PN5" s="1"/>
      <c r="PO5" s="1"/>
      <c r="PP5" s="1"/>
      <c r="PQ5" s="1"/>
      <c r="PR5" s="1"/>
      <c r="PS5" s="1"/>
      <c r="PT5" s="1"/>
      <c r="PU5" s="1"/>
      <c r="PV5" s="1"/>
      <c r="PW5" s="1"/>
      <c r="PX5" s="1"/>
      <c r="PY5" s="1"/>
      <c r="PZ5" s="1"/>
      <c r="QA5" s="1"/>
      <c r="QB5" s="1"/>
      <c r="QC5" s="1"/>
      <c r="QD5" s="1"/>
      <c r="QE5" s="1"/>
      <c r="QF5" s="1"/>
      <c r="QG5" s="1"/>
      <c r="QH5" s="1"/>
      <c r="QI5" s="1"/>
      <c r="QJ5" s="1"/>
      <c r="QK5" s="1"/>
      <c r="QL5" s="1"/>
      <c r="QM5" s="1"/>
      <c r="QN5" s="1"/>
      <c r="QO5" s="1"/>
      <c r="QP5" s="1"/>
      <c r="QQ5" s="1"/>
      <c r="QR5" s="1"/>
      <c r="QS5" s="1"/>
      <c r="QT5" s="1"/>
      <c r="QU5" s="1"/>
      <c r="QV5" s="1"/>
      <c r="QW5" s="1"/>
      <c r="QX5" s="1"/>
      <c r="QY5" s="1"/>
      <c r="QZ5" s="1"/>
      <c r="RA5" s="1"/>
      <c r="RB5" s="1"/>
      <c r="RC5" s="1"/>
      <c r="RD5" s="1"/>
      <c r="RE5" s="1"/>
      <c r="RF5" s="1"/>
      <c r="RG5" s="1"/>
      <c r="RH5" s="1"/>
      <c r="RI5" s="1"/>
      <c r="RJ5" s="1"/>
      <c r="RK5" s="1"/>
      <c r="RL5" s="1"/>
      <c r="RM5" s="1"/>
      <c r="RN5" s="1"/>
      <c r="RO5" s="1"/>
      <c r="RP5" s="1"/>
      <c r="RQ5" s="1"/>
      <c r="RR5" s="1"/>
      <c r="RS5" s="1"/>
      <c r="RT5" s="1"/>
      <c r="RU5" s="1"/>
      <c r="RV5" s="1"/>
      <c r="RW5" s="1"/>
      <c r="RX5" s="1"/>
      <c r="RY5" s="1"/>
      <c r="RZ5" s="1"/>
      <c r="SA5" s="1"/>
      <c r="SB5" s="1"/>
      <c r="SC5" s="1"/>
      <c r="SD5" s="1"/>
      <c r="SE5" s="1"/>
      <c r="SF5" s="1"/>
      <c r="SG5" s="1"/>
      <c r="SH5" s="1"/>
      <c r="SI5" s="1"/>
      <c r="SJ5" s="1"/>
      <c r="SK5" s="1"/>
      <c r="SL5" s="1"/>
      <c r="SM5" s="1"/>
      <c r="SN5" s="1"/>
      <c r="SO5" s="1"/>
      <c r="SP5" s="1"/>
      <c r="SQ5" s="1"/>
      <c r="SR5" s="1"/>
      <c r="SS5" s="1"/>
      <c r="ST5" s="1"/>
      <c r="SU5" s="1"/>
      <c r="SV5" s="1"/>
      <c r="SW5" s="1"/>
      <c r="SX5" s="1"/>
      <c r="SY5" s="1"/>
      <c r="SZ5" s="1"/>
      <c r="TA5" s="1"/>
      <c r="TB5" s="1"/>
      <c r="TC5" s="1"/>
      <c r="TD5" s="1"/>
      <c r="TE5" s="1"/>
      <c r="TF5" s="1"/>
      <c r="TG5" s="1"/>
      <c r="TH5" s="1"/>
      <c r="TI5" s="1"/>
      <c r="TJ5" s="1"/>
      <c r="TK5" s="1"/>
      <c r="TL5" s="1"/>
      <c r="TM5" s="1"/>
      <c r="TN5" s="1"/>
      <c r="TO5" s="1"/>
      <c r="TP5" s="1"/>
      <c r="TQ5" s="1"/>
      <c r="TR5" s="1"/>
      <c r="TS5" s="1"/>
      <c r="TT5" s="1"/>
      <c r="TU5" s="1"/>
      <c r="TV5" s="1"/>
      <c r="TW5" s="1"/>
      <c r="TX5" s="1"/>
      <c r="TY5" s="1"/>
      <c r="TZ5" s="1"/>
      <c r="UA5" s="1"/>
      <c r="UB5" s="1"/>
      <c r="UC5" s="1"/>
      <c r="UD5" s="1"/>
      <c r="UE5" s="1"/>
      <c r="UF5" s="1"/>
      <c r="UG5" s="1"/>
      <c r="UH5" s="1"/>
      <c r="UI5" s="1"/>
      <c r="UJ5" s="1"/>
      <c r="UK5" s="1"/>
      <c r="UL5" s="1"/>
      <c r="UM5" s="1"/>
      <c r="UN5" s="1"/>
      <c r="UO5" s="1"/>
      <c r="UP5" s="1"/>
      <c r="UQ5" s="1"/>
      <c r="UR5" s="1"/>
      <c r="US5" s="1"/>
      <c r="UT5" s="1"/>
      <c r="UU5" s="1"/>
      <c r="UV5" s="1"/>
      <c r="UW5" s="1"/>
      <c r="UX5" s="1"/>
      <c r="UY5" s="1"/>
      <c r="UZ5" s="1"/>
      <c r="VA5" s="1"/>
      <c r="VB5" s="1"/>
      <c r="VC5" s="1"/>
      <c r="VD5" s="1"/>
      <c r="VE5" s="1"/>
      <c r="VF5" s="1"/>
      <c r="VG5" s="1"/>
      <c r="VH5" s="1"/>
      <c r="VI5" s="1"/>
      <c r="VJ5" s="1"/>
      <c r="VK5" s="1"/>
      <c r="VL5" s="1"/>
      <c r="VM5" s="1"/>
      <c r="VN5" s="1"/>
      <c r="VO5" s="1"/>
      <c r="VP5" s="1"/>
      <c r="VQ5" s="1"/>
      <c r="VR5" s="1"/>
      <c r="VS5" s="1"/>
      <c r="VT5" s="1"/>
      <c r="VU5" s="1"/>
      <c r="VV5" s="1"/>
      <c r="VW5" s="1"/>
      <c r="VX5" s="1"/>
      <c r="VY5" s="1"/>
      <c r="VZ5" s="1"/>
      <c r="WA5" s="1"/>
      <c r="WB5" s="1"/>
      <c r="WC5" s="1"/>
      <c r="WD5" s="1"/>
      <c r="WE5" s="1"/>
      <c r="WF5" s="1"/>
      <c r="WG5" s="1"/>
      <c r="WH5" s="1"/>
      <c r="WI5" s="1"/>
      <c r="WJ5" s="1"/>
      <c r="WK5" s="1"/>
      <c r="WL5" s="1"/>
      <c r="WM5" s="1"/>
      <c r="WN5" s="1"/>
      <c r="WO5" s="1"/>
      <c r="WP5" s="1"/>
      <c r="WQ5" s="1"/>
      <c r="WR5" s="1"/>
      <c r="WS5" s="1"/>
      <c r="WT5" s="1"/>
      <c r="WU5" s="1"/>
      <c r="WV5" s="1"/>
      <c r="WW5" s="1"/>
      <c r="WX5" s="1"/>
      <c r="WY5" s="1"/>
      <c r="WZ5" s="1"/>
      <c r="XA5" s="1"/>
      <c r="XB5" s="1"/>
      <c r="XC5" s="1"/>
      <c r="XD5" s="1"/>
      <c r="XE5" s="1"/>
      <c r="XF5" s="1"/>
      <c r="XG5" s="1"/>
      <c r="XH5" s="1"/>
      <c r="XI5" s="1"/>
      <c r="XJ5" s="1"/>
      <c r="XK5" s="1"/>
      <c r="XL5" s="1"/>
      <c r="XM5" s="1"/>
      <c r="XN5" s="1"/>
      <c r="XO5" s="1"/>
      <c r="XP5" s="1"/>
      <c r="XQ5" s="1"/>
      <c r="XR5" s="1"/>
      <c r="XS5" s="1"/>
      <c r="XT5" s="1"/>
      <c r="XU5" s="1"/>
      <c r="XV5" s="1"/>
      <c r="XW5" s="1"/>
      <c r="XX5" s="1"/>
      <c r="XY5" s="1"/>
      <c r="XZ5" s="1"/>
      <c r="YA5" s="1"/>
      <c r="YB5" s="1"/>
      <c r="YC5" s="1"/>
      <c r="YD5" s="1"/>
      <c r="YE5" s="1"/>
      <c r="YF5" s="1"/>
      <c r="YG5" s="1"/>
      <c r="YH5" s="1"/>
      <c r="YI5" s="1"/>
      <c r="YJ5" s="1"/>
      <c r="YK5" s="1"/>
      <c r="YL5" s="1"/>
      <c r="YM5" s="1"/>
      <c r="YN5" s="1"/>
      <c r="YO5" s="1"/>
      <c r="YP5" s="1"/>
      <c r="YQ5" s="1"/>
      <c r="YR5" s="1"/>
      <c r="YS5" s="1"/>
      <c r="YT5" s="1"/>
      <c r="YU5" s="1"/>
      <c r="YV5" s="1"/>
      <c r="YW5" s="1"/>
      <c r="YX5" s="1"/>
      <c r="YY5" s="1"/>
      <c r="YZ5" s="1"/>
      <c r="ZA5" s="1"/>
      <c r="ZB5" s="1"/>
      <c r="ZC5" s="1"/>
      <c r="ZD5" s="1"/>
      <c r="ZE5" s="1"/>
      <c r="ZF5" s="1"/>
      <c r="ZG5" s="1"/>
      <c r="ZH5" s="1"/>
      <c r="ZI5" s="1"/>
      <c r="ZJ5" s="1"/>
      <c r="ZK5" s="1"/>
      <c r="ZL5" s="1"/>
      <c r="ZM5" s="1"/>
      <c r="ZN5" s="1"/>
      <c r="ZO5" s="1"/>
      <c r="ZP5" s="1"/>
      <c r="ZQ5" s="1"/>
      <c r="ZR5" s="1"/>
      <c r="ZS5" s="1"/>
      <c r="ZT5" s="1"/>
      <c r="ZU5" s="1"/>
      <c r="ZV5" s="1"/>
      <c r="ZW5" s="1"/>
      <c r="ZX5" s="1"/>
      <c r="ZY5" s="1"/>
      <c r="ZZ5" s="1"/>
      <c r="AAA5" s="1"/>
      <c r="AAB5" s="1"/>
      <c r="AAC5" s="1"/>
      <c r="AAD5" s="1"/>
      <c r="AAE5" s="1"/>
      <c r="AAF5" s="1"/>
      <c r="AAG5" s="1"/>
      <c r="AAH5" s="1"/>
      <c r="AAI5" s="1"/>
      <c r="AAJ5" s="1"/>
      <c r="AAK5" s="1"/>
      <c r="AAL5" s="1"/>
      <c r="AAM5" s="1"/>
      <c r="AAN5" s="1"/>
      <c r="AAO5" s="1"/>
      <c r="AAP5" s="1"/>
      <c r="AAQ5" s="1"/>
      <c r="AAR5" s="1"/>
      <c r="AAS5" s="1"/>
      <c r="AAT5" s="1"/>
      <c r="AAU5" s="1"/>
      <c r="AAV5" s="1"/>
      <c r="AAW5" s="1"/>
      <c r="AAX5" s="1"/>
      <c r="AAY5" s="1"/>
      <c r="AAZ5" s="1"/>
      <c r="ABA5" s="1"/>
      <c r="ABB5" s="1"/>
      <c r="ABC5" s="1"/>
      <c r="ABD5" s="1"/>
      <c r="ABE5" s="1"/>
      <c r="ABF5" s="1"/>
      <c r="ABG5" s="1"/>
      <c r="ABH5" s="1"/>
      <c r="ABI5" s="1"/>
      <c r="ABJ5" s="1"/>
      <c r="ABK5" s="1"/>
      <c r="ABL5" s="1"/>
      <c r="ABM5" s="1"/>
      <c r="ABN5" s="1"/>
      <c r="ABO5" s="1"/>
      <c r="ABP5" s="1"/>
      <c r="ABQ5" s="1"/>
      <c r="ABR5" s="1"/>
      <c r="ABS5" s="1"/>
      <c r="ABT5" s="1"/>
      <c r="ABU5" s="1"/>
      <c r="ABV5" s="1"/>
      <c r="ABW5" s="1"/>
      <c r="ABX5" s="1"/>
      <c r="ABY5" s="1"/>
      <c r="ABZ5" s="1"/>
      <c r="ACA5" s="1"/>
      <c r="ACB5" s="1"/>
      <c r="ACC5" s="1"/>
      <c r="ACD5" s="1"/>
      <c r="ACE5" s="1"/>
      <c r="ACF5" s="1"/>
      <c r="ACG5" s="1"/>
      <c r="ACH5" s="1"/>
      <c r="ACI5" s="1"/>
      <c r="ACJ5" s="1"/>
      <c r="ACK5" s="1"/>
      <c r="ACL5" s="1"/>
      <c r="ACM5" s="1"/>
      <c r="ACN5" s="1"/>
      <c r="ACO5" s="1"/>
      <c r="ACP5" s="1"/>
      <c r="ACQ5" s="1"/>
      <c r="ACR5" s="1"/>
      <c r="ACS5" s="1"/>
      <c r="ACT5" s="1"/>
      <c r="ACU5" s="1"/>
      <c r="ACV5" s="1"/>
      <c r="ACW5" s="1"/>
      <c r="ACX5" s="1"/>
      <c r="ACY5" s="1"/>
      <c r="ACZ5" s="1"/>
      <c r="ADA5" s="1"/>
      <c r="ADB5" s="1"/>
      <c r="ADC5" s="1"/>
      <c r="ADD5" s="1"/>
      <c r="ADE5" s="1"/>
      <c r="ADF5" s="1"/>
      <c r="ADG5" s="1"/>
      <c r="ADH5" s="1"/>
      <c r="ADI5" s="1"/>
      <c r="ADJ5" s="1"/>
      <c r="ADK5" s="1"/>
      <c r="ADL5" s="1"/>
      <c r="ADM5" s="1"/>
      <c r="ADN5" s="1"/>
      <c r="ADO5" s="1"/>
      <c r="ADP5" s="1"/>
      <c r="ADQ5" s="1"/>
      <c r="ADR5" s="1"/>
      <c r="ADS5" s="1"/>
      <c r="ADT5" s="1"/>
      <c r="ADU5" s="1"/>
      <c r="ADV5" s="1"/>
      <c r="ADW5" s="1"/>
      <c r="ADX5" s="1"/>
      <c r="ADY5" s="1"/>
      <c r="ADZ5" s="1"/>
      <c r="AEA5" s="1"/>
      <c r="AEB5" s="1"/>
      <c r="AEC5" s="1"/>
      <c r="AED5" s="1"/>
      <c r="AEE5" s="1"/>
      <c r="AEF5" s="1"/>
      <c r="AEG5" s="1"/>
      <c r="AEH5" s="1"/>
      <c r="AEI5" s="1"/>
      <c r="AEJ5" s="1"/>
      <c r="AEK5" s="1"/>
      <c r="AEL5" s="1"/>
      <c r="AEM5" s="1"/>
      <c r="AEN5" s="1"/>
      <c r="AEO5" s="1"/>
      <c r="AEP5" s="1"/>
      <c r="AEQ5" s="1"/>
      <c r="AER5" s="1"/>
      <c r="AES5" s="1"/>
      <c r="AET5" s="1"/>
      <c r="AEU5" s="1"/>
      <c r="AEV5" s="1"/>
      <c r="AEW5" s="1"/>
      <c r="AEX5" s="1"/>
      <c r="AEY5" s="1"/>
      <c r="AEZ5" s="1"/>
      <c r="AFA5" s="1"/>
      <c r="AFB5" s="1"/>
      <c r="AFC5" s="1"/>
      <c r="AFD5" s="1"/>
      <c r="AFE5" s="1"/>
      <c r="AFF5" s="1"/>
      <c r="AFG5" s="1"/>
      <c r="AFH5" s="1"/>
      <c r="AFI5" s="1"/>
      <c r="AFJ5" s="1"/>
      <c r="AFK5" s="1"/>
      <c r="AFL5" s="1"/>
      <c r="AFM5" s="1"/>
      <c r="AFN5" s="1"/>
      <c r="AFO5" s="1"/>
      <c r="AFP5" s="1"/>
      <c r="AFQ5" s="1"/>
      <c r="AFR5" s="1"/>
      <c r="AFS5" s="1"/>
      <c r="AFT5" s="1"/>
      <c r="AFU5" s="1"/>
      <c r="AFV5" s="1"/>
      <c r="AFW5" s="1"/>
      <c r="AFX5" s="1"/>
      <c r="AFY5" s="1"/>
      <c r="AFZ5" s="1"/>
      <c r="AGA5" s="1"/>
      <c r="AGB5" s="1"/>
      <c r="AGC5" s="1"/>
      <c r="AGD5" s="1"/>
      <c r="AGE5" s="1"/>
      <c r="AGF5" s="1"/>
      <c r="AGG5" s="1"/>
      <c r="AGH5" s="1"/>
      <c r="AGI5" s="1"/>
      <c r="AGJ5" s="1"/>
      <c r="AGK5" s="1"/>
      <c r="AGL5" s="1"/>
      <c r="AGM5" s="1"/>
      <c r="AGN5" s="1"/>
      <c r="AGO5" s="1"/>
      <c r="AGP5" s="1"/>
      <c r="AGQ5" s="1"/>
      <c r="AGR5" s="1"/>
      <c r="AGS5" s="1"/>
      <c r="AGT5" s="1"/>
      <c r="AGU5" s="1"/>
      <c r="AGV5" s="1"/>
      <c r="AGW5" s="1"/>
      <c r="AGX5" s="1"/>
      <c r="AGY5" s="1"/>
      <c r="AGZ5" s="1"/>
      <c r="AHA5" s="1"/>
      <c r="AHB5" s="1"/>
      <c r="AHC5" s="1"/>
      <c r="AHD5" s="1"/>
      <c r="AHE5" s="1"/>
      <c r="AHF5" s="1"/>
      <c r="AHG5" s="1"/>
      <c r="AHH5" s="1"/>
      <c r="AHI5" s="1"/>
      <c r="AHJ5" s="1"/>
      <c r="AHK5" s="1"/>
      <c r="AHL5" s="1"/>
      <c r="AHM5" s="1"/>
      <c r="AHN5" s="1"/>
      <c r="AHO5" s="1"/>
      <c r="AHP5" s="1"/>
      <c r="AHQ5" s="1"/>
      <c r="AHR5" s="1"/>
      <c r="AHS5" s="1"/>
      <c r="AHT5" s="1"/>
      <c r="AHU5" s="1"/>
      <c r="AHV5" s="1"/>
      <c r="AHW5" s="1"/>
      <c r="AHX5" s="1"/>
      <c r="AHY5" s="1"/>
      <c r="AHZ5" s="1"/>
      <c r="AIA5" s="1"/>
      <c r="AIB5" s="1"/>
      <c r="AIC5" s="1"/>
      <c r="AID5" s="1"/>
      <c r="AIE5" s="1"/>
      <c r="AIF5" s="1"/>
      <c r="AIG5" s="1"/>
      <c r="AIH5" s="1"/>
      <c r="AII5" s="1"/>
      <c r="AIJ5" s="1"/>
      <c r="AIK5" s="1"/>
      <c r="AIL5" s="1"/>
      <c r="AIM5" s="1"/>
      <c r="AIN5" s="1"/>
      <c r="AIO5" s="1"/>
      <c r="AIP5" s="1"/>
      <c r="AIQ5" s="1"/>
      <c r="AIR5" s="1"/>
      <c r="AIS5" s="1"/>
      <c r="AIT5" s="1"/>
      <c r="AIU5" s="1"/>
      <c r="AIV5" s="1"/>
      <c r="AIW5" s="1"/>
      <c r="AIX5" s="1"/>
      <c r="AIY5" s="1"/>
      <c r="AIZ5" s="1"/>
      <c r="AJA5" s="1"/>
      <c r="AJB5" s="1"/>
      <c r="AJC5" s="1"/>
      <c r="AJD5" s="1"/>
      <c r="AJE5" s="1"/>
      <c r="AJF5" s="1"/>
      <c r="AJG5" s="1"/>
      <c r="AJH5" s="1"/>
      <c r="AJI5" s="1"/>
      <c r="AJJ5" s="1"/>
      <c r="AJK5" s="1"/>
      <c r="AJL5" s="1"/>
      <c r="AJM5" s="1"/>
      <c r="AJN5" s="1"/>
      <c r="AJO5" s="1"/>
      <c r="AJP5" s="1"/>
      <c r="AJQ5" s="1"/>
      <c r="AJR5" s="1"/>
      <c r="AJS5" s="1"/>
      <c r="AJT5" s="1"/>
      <c r="AJU5" s="1"/>
      <c r="AJV5" s="1"/>
      <c r="AJW5" s="1"/>
      <c r="AJX5" s="1"/>
      <c r="AJY5" s="1"/>
      <c r="AJZ5" s="1"/>
      <c r="AKA5" s="1"/>
      <c r="AKB5" s="1"/>
      <c r="AKC5" s="1"/>
      <c r="AKD5" s="1"/>
      <c r="AKE5" s="1"/>
      <c r="AKF5" s="1"/>
      <c r="AKG5" s="1"/>
      <c r="AKH5" s="1"/>
      <c r="AKI5" s="1"/>
      <c r="AKJ5" s="1"/>
      <c r="AKK5" s="1"/>
      <c r="AKL5" s="1"/>
      <c r="AKM5" s="1"/>
      <c r="AKN5" s="1"/>
      <c r="AKO5" s="1"/>
      <c r="AKP5" s="1"/>
      <c r="AKQ5" s="1"/>
      <c r="AKR5" s="1"/>
      <c r="AKS5" s="1"/>
      <c r="AKT5" s="1"/>
      <c r="AKU5" s="1"/>
      <c r="AKV5" s="1"/>
      <c r="AKW5" s="1"/>
      <c r="AKX5" s="1"/>
      <c r="AKY5" s="1"/>
      <c r="AKZ5" s="1"/>
      <c r="ALA5" s="1"/>
      <c r="ALB5" s="1"/>
      <c r="ALC5" s="1"/>
      <c r="ALD5" s="1"/>
      <c r="ALE5" s="1"/>
      <c r="ALF5" s="1"/>
      <c r="ALG5" s="1"/>
      <c r="ALH5" s="1"/>
      <c r="ALI5" s="1"/>
      <c r="ALJ5" s="1"/>
      <c r="ALK5" s="1"/>
      <c r="ALL5" s="1"/>
      <c r="ALM5" s="1"/>
      <c r="ALN5" s="1"/>
      <c r="ALO5" s="1"/>
      <c r="ALP5" s="1"/>
      <c r="ALQ5" s="1"/>
      <c r="ALR5" s="1"/>
      <c r="ALS5" s="1"/>
      <c r="ALT5" s="1"/>
      <c r="ALU5" s="1"/>
      <c r="ALV5" s="1"/>
      <c r="ALW5" s="1"/>
      <c r="ALX5" s="1"/>
      <c r="ALY5" s="1"/>
      <c r="ALZ5" s="1"/>
      <c r="AMA5" s="1"/>
      <c r="AMB5" s="1"/>
      <c r="AMC5" s="1"/>
      <c r="AMD5" s="1"/>
      <c r="AME5" s="1"/>
      <c r="AMF5" s="1"/>
      <c r="AMG5" s="1"/>
      <c r="AMH5" s="1"/>
      <c r="AMI5" s="1"/>
      <c r="AMJ5" s="1"/>
      <c r="AMK5" s="1"/>
      <c r="AML5" s="1"/>
      <c r="AMM5" s="1"/>
      <c r="AMN5" s="1"/>
      <c r="AMO5" s="1"/>
      <c r="AMP5" s="1"/>
      <c r="AMQ5" s="1"/>
      <c r="AMR5" s="1"/>
      <c r="AMS5" s="1"/>
      <c r="AMT5" s="1"/>
      <c r="AMU5" s="1"/>
      <c r="AMV5" s="1"/>
      <c r="AMW5" s="1"/>
      <c r="AMX5" s="1"/>
      <c r="AMY5" s="1"/>
      <c r="AMZ5" s="1"/>
      <c r="ANA5" s="1"/>
      <c r="ANB5" s="1"/>
    </row>
    <row r="6" spans="1:1042" s="28" customFormat="1">
      <c r="A6" s="26">
        <v>42730</v>
      </c>
      <c r="B6" s="28" t="s">
        <v>28</v>
      </c>
      <c r="C6" s="27">
        <v>70</v>
      </c>
      <c r="D6" s="27">
        <v>5</v>
      </c>
      <c r="E6" s="27">
        <v>16</v>
      </c>
      <c r="F6" s="27">
        <v>2160</v>
      </c>
      <c r="G6" s="29">
        <f>F6/E6</f>
        <v>135</v>
      </c>
      <c r="H6" s="27">
        <v>1215</v>
      </c>
      <c r="I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  <c r="GM6" s="1"/>
      <c r="GN6" s="1"/>
      <c r="GO6" s="1"/>
      <c r="GP6" s="1"/>
      <c r="GQ6" s="1"/>
      <c r="GR6" s="1"/>
      <c r="GS6" s="1"/>
      <c r="GT6" s="1"/>
      <c r="GU6" s="1"/>
      <c r="GV6" s="1"/>
      <c r="GW6" s="1"/>
      <c r="GX6" s="1"/>
      <c r="GY6" s="1"/>
      <c r="GZ6" s="1"/>
      <c r="HA6" s="1"/>
      <c r="HB6" s="1"/>
      <c r="HC6" s="1"/>
      <c r="HD6" s="1"/>
      <c r="HE6" s="1"/>
      <c r="HF6" s="1"/>
      <c r="HG6" s="1"/>
      <c r="HH6" s="1"/>
      <c r="HI6" s="1"/>
      <c r="HJ6" s="1"/>
      <c r="HK6" s="1"/>
      <c r="HL6" s="1"/>
      <c r="HM6" s="1"/>
      <c r="HN6" s="1"/>
      <c r="HO6" s="1"/>
      <c r="HP6" s="1"/>
      <c r="HQ6" s="1"/>
      <c r="HR6" s="1"/>
      <c r="HS6" s="1"/>
      <c r="HT6" s="1"/>
      <c r="HU6" s="1"/>
      <c r="HV6" s="1"/>
      <c r="HW6" s="1"/>
      <c r="HX6" s="1"/>
      <c r="HY6" s="1"/>
      <c r="HZ6" s="1"/>
      <c r="IA6" s="1"/>
      <c r="IB6" s="1"/>
      <c r="IC6" s="1"/>
      <c r="ID6" s="1"/>
      <c r="IE6" s="1"/>
      <c r="IF6" s="1"/>
      <c r="IG6" s="1"/>
      <c r="IH6" s="1"/>
      <c r="II6" s="1"/>
      <c r="IJ6" s="1"/>
      <c r="IK6" s="1"/>
      <c r="IL6" s="1"/>
      <c r="IM6" s="1"/>
      <c r="IN6" s="1"/>
      <c r="IO6" s="1"/>
      <c r="IP6" s="1"/>
      <c r="IQ6" s="1"/>
      <c r="IR6" s="1"/>
      <c r="IS6" s="1"/>
      <c r="IT6" s="1"/>
      <c r="IU6" s="1"/>
      <c r="IV6" s="1"/>
      <c r="IW6" s="1"/>
      <c r="IX6" s="1"/>
      <c r="IY6" s="1"/>
      <c r="IZ6" s="1"/>
      <c r="JA6" s="1"/>
      <c r="JB6" s="1"/>
      <c r="JC6" s="1"/>
      <c r="JD6" s="1"/>
      <c r="JE6" s="1"/>
      <c r="JF6" s="1"/>
      <c r="JG6" s="1"/>
      <c r="JH6" s="1"/>
      <c r="JI6" s="1"/>
      <c r="JJ6" s="1"/>
      <c r="JK6" s="1"/>
      <c r="JL6" s="1"/>
      <c r="JM6" s="1"/>
      <c r="JN6" s="1"/>
      <c r="JO6" s="1"/>
      <c r="JP6" s="1"/>
      <c r="JQ6" s="1"/>
      <c r="JR6" s="1"/>
      <c r="JS6" s="1"/>
      <c r="JT6" s="1"/>
      <c r="JU6" s="1"/>
      <c r="JV6" s="1"/>
      <c r="JW6" s="1"/>
      <c r="JX6" s="1"/>
      <c r="JY6" s="1"/>
      <c r="JZ6" s="1"/>
      <c r="KA6" s="1"/>
      <c r="KB6" s="1"/>
      <c r="KC6" s="1"/>
      <c r="KD6" s="1"/>
      <c r="KE6" s="1"/>
      <c r="KF6" s="1"/>
      <c r="KG6" s="1"/>
      <c r="KH6" s="1"/>
      <c r="KI6" s="1"/>
      <c r="KJ6" s="1"/>
      <c r="KK6" s="1"/>
      <c r="KL6" s="1"/>
      <c r="KM6" s="1"/>
      <c r="KN6" s="1"/>
      <c r="KO6" s="1"/>
      <c r="KP6" s="1"/>
      <c r="KQ6" s="1"/>
      <c r="KR6" s="1"/>
      <c r="KS6" s="1"/>
      <c r="KT6" s="1"/>
      <c r="KU6" s="1"/>
      <c r="KV6" s="1"/>
      <c r="KW6" s="1"/>
      <c r="KX6" s="1"/>
      <c r="KY6" s="1"/>
      <c r="KZ6" s="1"/>
      <c r="LA6" s="1"/>
      <c r="LB6" s="1"/>
      <c r="LC6" s="1"/>
      <c r="LD6" s="1"/>
      <c r="LE6" s="1"/>
      <c r="LF6" s="1"/>
      <c r="LG6" s="1"/>
      <c r="LH6" s="1"/>
      <c r="LI6" s="1"/>
      <c r="LJ6" s="1"/>
      <c r="LK6" s="1"/>
      <c r="LL6" s="1"/>
      <c r="LM6" s="1"/>
      <c r="LN6" s="1"/>
      <c r="LO6" s="1"/>
      <c r="LP6" s="1"/>
      <c r="LQ6" s="1"/>
      <c r="LR6" s="1"/>
      <c r="LS6" s="1"/>
      <c r="LT6" s="1"/>
      <c r="LU6" s="1"/>
      <c r="LV6" s="1"/>
      <c r="LW6" s="1"/>
      <c r="LX6" s="1"/>
      <c r="LY6" s="1"/>
      <c r="LZ6" s="1"/>
      <c r="MA6" s="1"/>
      <c r="MB6" s="1"/>
      <c r="MC6" s="1"/>
      <c r="MD6" s="1"/>
      <c r="ME6" s="1"/>
      <c r="MF6" s="1"/>
      <c r="MG6" s="1"/>
      <c r="MH6" s="1"/>
      <c r="MI6" s="1"/>
      <c r="MJ6" s="1"/>
      <c r="MK6" s="1"/>
      <c r="ML6" s="1"/>
      <c r="MM6" s="1"/>
      <c r="MN6" s="1"/>
      <c r="MO6" s="1"/>
      <c r="MP6" s="1"/>
      <c r="MQ6" s="1"/>
      <c r="MR6" s="1"/>
      <c r="MS6" s="1"/>
      <c r="MT6" s="1"/>
      <c r="MU6" s="1"/>
      <c r="MV6" s="1"/>
      <c r="MW6" s="1"/>
      <c r="MX6" s="1"/>
      <c r="MY6" s="1"/>
      <c r="MZ6" s="1"/>
      <c r="NA6" s="1"/>
      <c r="NB6" s="1"/>
      <c r="NC6" s="1"/>
      <c r="ND6" s="1"/>
      <c r="NE6" s="1"/>
      <c r="NF6" s="1"/>
      <c r="NG6" s="1"/>
      <c r="NH6" s="1"/>
      <c r="NI6" s="1"/>
      <c r="NJ6" s="1"/>
      <c r="NK6" s="1"/>
      <c r="NL6" s="1"/>
      <c r="NM6" s="1"/>
      <c r="NN6" s="1"/>
      <c r="NO6" s="1"/>
      <c r="NP6" s="1"/>
      <c r="NQ6" s="1"/>
      <c r="NR6" s="1"/>
      <c r="NS6" s="1"/>
      <c r="NT6" s="1"/>
      <c r="NU6" s="1"/>
      <c r="NV6" s="1"/>
      <c r="NW6" s="1"/>
      <c r="NX6" s="1"/>
      <c r="NY6" s="1"/>
      <c r="NZ6" s="1"/>
      <c r="OA6" s="1"/>
      <c r="OB6" s="1"/>
      <c r="OC6" s="1"/>
      <c r="OD6" s="1"/>
      <c r="OE6" s="1"/>
      <c r="OF6" s="1"/>
      <c r="OG6" s="1"/>
      <c r="OH6" s="1"/>
      <c r="OI6" s="1"/>
      <c r="OJ6" s="1"/>
      <c r="OK6" s="1"/>
      <c r="OL6" s="1"/>
      <c r="OM6" s="1"/>
      <c r="ON6" s="1"/>
      <c r="OO6" s="1"/>
      <c r="OP6" s="1"/>
      <c r="OQ6" s="1"/>
      <c r="OR6" s="1"/>
      <c r="OS6" s="1"/>
      <c r="OT6" s="1"/>
      <c r="OU6" s="1"/>
      <c r="OV6" s="1"/>
      <c r="OW6" s="1"/>
      <c r="OX6" s="1"/>
      <c r="OY6" s="1"/>
      <c r="OZ6" s="1"/>
      <c r="PA6" s="1"/>
      <c r="PB6" s="1"/>
      <c r="PC6" s="1"/>
      <c r="PD6" s="1"/>
      <c r="PE6" s="1"/>
      <c r="PF6" s="1"/>
      <c r="PG6" s="1"/>
      <c r="PH6" s="1"/>
      <c r="PI6" s="1"/>
      <c r="PJ6" s="1"/>
      <c r="PK6" s="1"/>
      <c r="PL6" s="1"/>
      <c r="PM6" s="1"/>
      <c r="PN6" s="1"/>
      <c r="PO6" s="1"/>
      <c r="PP6" s="1"/>
      <c r="PQ6" s="1"/>
      <c r="PR6" s="1"/>
      <c r="PS6" s="1"/>
      <c r="PT6" s="1"/>
      <c r="PU6" s="1"/>
      <c r="PV6" s="1"/>
      <c r="PW6" s="1"/>
      <c r="PX6" s="1"/>
      <c r="PY6" s="1"/>
      <c r="PZ6" s="1"/>
      <c r="QA6" s="1"/>
      <c r="QB6" s="1"/>
      <c r="QC6" s="1"/>
      <c r="QD6" s="1"/>
      <c r="QE6" s="1"/>
      <c r="QF6" s="1"/>
      <c r="QG6" s="1"/>
      <c r="QH6" s="1"/>
      <c r="QI6" s="1"/>
      <c r="QJ6" s="1"/>
      <c r="QK6" s="1"/>
      <c r="QL6" s="1"/>
      <c r="QM6" s="1"/>
      <c r="QN6" s="1"/>
      <c r="QO6" s="1"/>
      <c r="QP6" s="1"/>
      <c r="QQ6" s="1"/>
      <c r="QR6" s="1"/>
      <c r="QS6" s="1"/>
      <c r="QT6" s="1"/>
      <c r="QU6" s="1"/>
      <c r="QV6" s="1"/>
      <c r="QW6" s="1"/>
      <c r="QX6" s="1"/>
      <c r="QY6" s="1"/>
      <c r="QZ6" s="1"/>
      <c r="RA6" s="1"/>
      <c r="RB6" s="1"/>
      <c r="RC6" s="1"/>
      <c r="RD6" s="1"/>
      <c r="RE6" s="1"/>
      <c r="RF6" s="1"/>
      <c r="RG6" s="1"/>
      <c r="RH6" s="1"/>
      <c r="RI6" s="1"/>
      <c r="RJ6" s="1"/>
      <c r="RK6" s="1"/>
      <c r="RL6" s="1"/>
      <c r="RM6" s="1"/>
      <c r="RN6" s="1"/>
      <c r="RO6" s="1"/>
      <c r="RP6" s="1"/>
      <c r="RQ6" s="1"/>
      <c r="RR6" s="1"/>
      <c r="RS6" s="1"/>
      <c r="RT6" s="1"/>
      <c r="RU6" s="1"/>
      <c r="RV6" s="1"/>
      <c r="RW6" s="1"/>
      <c r="RX6" s="1"/>
      <c r="RY6" s="1"/>
      <c r="RZ6" s="1"/>
      <c r="SA6" s="1"/>
      <c r="SB6" s="1"/>
      <c r="SC6" s="1"/>
      <c r="SD6" s="1"/>
      <c r="SE6" s="1"/>
      <c r="SF6" s="1"/>
      <c r="SG6" s="1"/>
      <c r="SH6" s="1"/>
      <c r="SI6" s="1"/>
      <c r="SJ6" s="1"/>
      <c r="SK6" s="1"/>
      <c r="SL6" s="1"/>
      <c r="SM6" s="1"/>
      <c r="SN6" s="1"/>
      <c r="SO6" s="1"/>
      <c r="SP6" s="1"/>
      <c r="SQ6" s="1"/>
      <c r="SR6" s="1"/>
      <c r="SS6" s="1"/>
      <c r="ST6" s="1"/>
      <c r="SU6" s="1"/>
      <c r="SV6" s="1"/>
      <c r="SW6" s="1"/>
      <c r="SX6" s="1"/>
      <c r="SY6" s="1"/>
      <c r="SZ6" s="1"/>
      <c r="TA6" s="1"/>
      <c r="TB6" s="1"/>
      <c r="TC6" s="1"/>
      <c r="TD6" s="1"/>
      <c r="TE6" s="1"/>
      <c r="TF6" s="1"/>
      <c r="TG6" s="1"/>
      <c r="TH6" s="1"/>
      <c r="TI6" s="1"/>
      <c r="TJ6" s="1"/>
      <c r="TK6" s="1"/>
      <c r="TL6" s="1"/>
      <c r="TM6" s="1"/>
      <c r="TN6" s="1"/>
      <c r="TO6" s="1"/>
      <c r="TP6" s="1"/>
      <c r="TQ6" s="1"/>
      <c r="TR6" s="1"/>
      <c r="TS6" s="1"/>
      <c r="TT6" s="1"/>
      <c r="TU6" s="1"/>
      <c r="TV6" s="1"/>
      <c r="TW6" s="1"/>
      <c r="TX6" s="1"/>
      <c r="TY6" s="1"/>
      <c r="TZ6" s="1"/>
      <c r="UA6" s="1"/>
      <c r="UB6" s="1"/>
      <c r="UC6" s="1"/>
      <c r="UD6" s="1"/>
      <c r="UE6" s="1"/>
      <c r="UF6" s="1"/>
      <c r="UG6" s="1"/>
      <c r="UH6" s="1"/>
      <c r="UI6" s="1"/>
      <c r="UJ6" s="1"/>
      <c r="UK6" s="1"/>
      <c r="UL6" s="1"/>
      <c r="UM6" s="1"/>
      <c r="UN6" s="1"/>
      <c r="UO6" s="1"/>
      <c r="UP6" s="1"/>
      <c r="UQ6" s="1"/>
      <c r="UR6" s="1"/>
      <c r="US6" s="1"/>
      <c r="UT6" s="1"/>
      <c r="UU6" s="1"/>
      <c r="UV6" s="1"/>
      <c r="UW6" s="1"/>
      <c r="UX6" s="1"/>
      <c r="UY6" s="1"/>
      <c r="UZ6" s="1"/>
      <c r="VA6" s="1"/>
      <c r="VB6" s="1"/>
      <c r="VC6" s="1"/>
      <c r="VD6" s="1"/>
      <c r="VE6" s="1"/>
      <c r="VF6" s="1"/>
      <c r="VG6" s="1"/>
      <c r="VH6" s="1"/>
      <c r="VI6" s="1"/>
      <c r="VJ6" s="1"/>
      <c r="VK6" s="1"/>
      <c r="VL6" s="1"/>
      <c r="VM6" s="1"/>
      <c r="VN6" s="1"/>
      <c r="VO6" s="1"/>
      <c r="VP6" s="1"/>
      <c r="VQ6" s="1"/>
      <c r="VR6" s="1"/>
      <c r="VS6" s="1"/>
      <c r="VT6" s="1"/>
      <c r="VU6" s="1"/>
      <c r="VV6" s="1"/>
      <c r="VW6" s="1"/>
      <c r="VX6" s="1"/>
      <c r="VY6" s="1"/>
      <c r="VZ6" s="1"/>
      <c r="WA6" s="1"/>
      <c r="WB6" s="1"/>
      <c r="WC6" s="1"/>
      <c r="WD6" s="1"/>
      <c r="WE6" s="1"/>
      <c r="WF6" s="1"/>
      <c r="WG6" s="1"/>
      <c r="WH6" s="1"/>
      <c r="WI6" s="1"/>
      <c r="WJ6" s="1"/>
      <c r="WK6" s="1"/>
      <c r="WL6" s="1"/>
      <c r="WM6" s="1"/>
      <c r="WN6" s="1"/>
      <c r="WO6" s="1"/>
      <c r="WP6" s="1"/>
      <c r="WQ6" s="1"/>
      <c r="WR6" s="1"/>
      <c r="WS6" s="1"/>
      <c r="WT6" s="1"/>
      <c r="WU6" s="1"/>
      <c r="WV6" s="1"/>
      <c r="WW6" s="1"/>
      <c r="WX6" s="1"/>
      <c r="WY6" s="1"/>
      <c r="WZ6" s="1"/>
      <c r="XA6" s="1"/>
      <c r="XB6" s="1"/>
      <c r="XC6" s="1"/>
      <c r="XD6" s="1"/>
      <c r="XE6" s="1"/>
      <c r="XF6" s="1"/>
      <c r="XG6" s="1"/>
      <c r="XH6" s="1"/>
      <c r="XI6" s="1"/>
      <c r="XJ6" s="1"/>
      <c r="XK6" s="1"/>
      <c r="XL6" s="1"/>
      <c r="XM6" s="1"/>
      <c r="XN6" s="1"/>
      <c r="XO6" s="1"/>
      <c r="XP6" s="1"/>
      <c r="XQ6" s="1"/>
      <c r="XR6" s="1"/>
      <c r="XS6" s="1"/>
      <c r="XT6" s="1"/>
      <c r="XU6" s="1"/>
      <c r="XV6" s="1"/>
      <c r="XW6" s="1"/>
      <c r="XX6" s="1"/>
      <c r="XY6" s="1"/>
      <c r="XZ6" s="1"/>
      <c r="YA6" s="1"/>
      <c r="YB6" s="1"/>
      <c r="YC6" s="1"/>
      <c r="YD6" s="1"/>
      <c r="YE6" s="1"/>
      <c r="YF6" s="1"/>
      <c r="YG6" s="1"/>
      <c r="YH6" s="1"/>
      <c r="YI6" s="1"/>
      <c r="YJ6" s="1"/>
      <c r="YK6" s="1"/>
      <c r="YL6" s="1"/>
      <c r="YM6" s="1"/>
      <c r="YN6" s="1"/>
      <c r="YO6" s="1"/>
      <c r="YP6" s="1"/>
      <c r="YQ6" s="1"/>
      <c r="YR6" s="1"/>
      <c r="YS6" s="1"/>
      <c r="YT6" s="1"/>
      <c r="YU6" s="1"/>
      <c r="YV6" s="1"/>
      <c r="YW6" s="1"/>
      <c r="YX6" s="1"/>
      <c r="YY6" s="1"/>
      <c r="YZ6" s="1"/>
      <c r="ZA6" s="1"/>
      <c r="ZB6" s="1"/>
      <c r="ZC6" s="1"/>
      <c r="ZD6" s="1"/>
      <c r="ZE6" s="1"/>
      <c r="ZF6" s="1"/>
      <c r="ZG6" s="1"/>
      <c r="ZH6" s="1"/>
      <c r="ZI6" s="1"/>
      <c r="ZJ6" s="1"/>
      <c r="ZK6" s="1"/>
      <c r="ZL6" s="1"/>
      <c r="ZM6" s="1"/>
      <c r="ZN6" s="1"/>
      <c r="ZO6" s="1"/>
      <c r="ZP6" s="1"/>
      <c r="ZQ6" s="1"/>
      <c r="ZR6" s="1"/>
      <c r="ZS6" s="1"/>
      <c r="ZT6" s="1"/>
      <c r="ZU6" s="1"/>
      <c r="ZV6" s="1"/>
      <c r="ZW6" s="1"/>
      <c r="ZX6" s="1"/>
      <c r="ZY6" s="1"/>
      <c r="ZZ6" s="1"/>
      <c r="AAA6" s="1"/>
      <c r="AAB6" s="1"/>
      <c r="AAC6" s="1"/>
      <c r="AAD6" s="1"/>
      <c r="AAE6" s="1"/>
      <c r="AAF6" s="1"/>
      <c r="AAG6" s="1"/>
      <c r="AAH6" s="1"/>
      <c r="AAI6" s="1"/>
      <c r="AAJ6" s="1"/>
      <c r="AAK6" s="1"/>
      <c r="AAL6" s="1"/>
      <c r="AAM6" s="1"/>
      <c r="AAN6" s="1"/>
      <c r="AAO6" s="1"/>
      <c r="AAP6" s="1"/>
      <c r="AAQ6" s="1"/>
      <c r="AAR6" s="1"/>
      <c r="AAS6" s="1"/>
      <c r="AAT6" s="1"/>
      <c r="AAU6" s="1"/>
      <c r="AAV6" s="1"/>
      <c r="AAW6" s="1"/>
      <c r="AAX6" s="1"/>
      <c r="AAY6" s="1"/>
      <c r="AAZ6" s="1"/>
      <c r="ABA6" s="1"/>
      <c r="ABB6" s="1"/>
      <c r="ABC6" s="1"/>
      <c r="ABD6" s="1"/>
      <c r="ABE6" s="1"/>
      <c r="ABF6" s="1"/>
      <c r="ABG6" s="1"/>
      <c r="ABH6" s="1"/>
      <c r="ABI6" s="1"/>
      <c r="ABJ6" s="1"/>
      <c r="ABK6" s="1"/>
      <c r="ABL6" s="1"/>
      <c r="ABM6" s="1"/>
      <c r="ABN6" s="1"/>
      <c r="ABO6" s="1"/>
      <c r="ABP6" s="1"/>
      <c r="ABQ6" s="1"/>
      <c r="ABR6" s="1"/>
      <c r="ABS6" s="1"/>
      <c r="ABT6" s="1"/>
      <c r="ABU6" s="1"/>
      <c r="ABV6" s="1"/>
      <c r="ABW6" s="1"/>
      <c r="ABX6" s="1"/>
      <c r="ABY6" s="1"/>
      <c r="ABZ6" s="1"/>
      <c r="ACA6" s="1"/>
      <c r="ACB6" s="1"/>
      <c r="ACC6" s="1"/>
      <c r="ACD6" s="1"/>
      <c r="ACE6" s="1"/>
      <c r="ACF6" s="1"/>
      <c r="ACG6" s="1"/>
      <c r="ACH6" s="1"/>
      <c r="ACI6" s="1"/>
      <c r="ACJ6" s="1"/>
      <c r="ACK6" s="1"/>
      <c r="ACL6" s="1"/>
      <c r="ACM6" s="1"/>
      <c r="ACN6" s="1"/>
      <c r="ACO6" s="1"/>
      <c r="ACP6" s="1"/>
      <c r="ACQ6" s="1"/>
      <c r="ACR6" s="1"/>
      <c r="ACS6" s="1"/>
      <c r="ACT6" s="1"/>
      <c r="ACU6" s="1"/>
      <c r="ACV6" s="1"/>
      <c r="ACW6" s="1"/>
      <c r="ACX6" s="1"/>
      <c r="ACY6" s="1"/>
      <c r="ACZ6" s="1"/>
      <c r="ADA6" s="1"/>
      <c r="ADB6" s="1"/>
      <c r="ADC6" s="1"/>
      <c r="ADD6" s="1"/>
      <c r="ADE6" s="1"/>
      <c r="ADF6" s="1"/>
      <c r="ADG6" s="1"/>
      <c r="ADH6" s="1"/>
      <c r="ADI6" s="1"/>
      <c r="ADJ6" s="1"/>
      <c r="ADK6" s="1"/>
      <c r="ADL6" s="1"/>
      <c r="ADM6" s="1"/>
      <c r="ADN6" s="1"/>
      <c r="ADO6" s="1"/>
      <c r="ADP6" s="1"/>
      <c r="ADQ6" s="1"/>
      <c r="ADR6" s="1"/>
      <c r="ADS6" s="1"/>
      <c r="ADT6" s="1"/>
      <c r="ADU6" s="1"/>
      <c r="ADV6" s="1"/>
      <c r="ADW6" s="1"/>
      <c r="ADX6" s="1"/>
      <c r="ADY6" s="1"/>
      <c r="ADZ6" s="1"/>
      <c r="AEA6" s="1"/>
      <c r="AEB6" s="1"/>
      <c r="AEC6" s="1"/>
      <c r="AED6" s="1"/>
      <c r="AEE6" s="1"/>
      <c r="AEF6" s="1"/>
      <c r="AEG6" s="1"/>
      <c r="AEH6" s="1"/>
      <c r="AEI6" s="1"/>
      <c r="AEJ6" s="1"/>
      <c r="AEK6" s="1"/>
      <c r="AEL6" s="1"/>
      <c r="AEM6" s="1"/>
      <c r="AEN6" s="1"/>
      <c r="AEO6" s="1"/>
      <c r="AEP6" s="1"/>
      <c r="AEQ6" s="1"/>
      <c r="AER6" s="1"/>
      <c r="AES6" s="1"/>
      <c r="AET6" s="1"/>
      <c r="AEU6" s="1"/>
      <c r="AEV6" s="1"/>
      <c r="AEW6" s="1"/>
      <c r="AEX6" s="1"/>
      <c r="AEY6" s="1"/>
      <c r="AEZ6" s="1"/>
      <c r="AFA6" s="1"/>
      <c r="AFB6" s="1"/>
      <c r="AFC6" s="1"/>
      <c r="AFD6" s="1"/>
      <c r="AFE6" s="1"/>
      <c r="AFF6" s="1"/>
      <c r="AFG6" s="1"/>
      <c r="AFH6" s="1"/>
      <c r="AFI6" s="1"/>
      <c r="AFJ6" s="1"/>
      <c r="AFK6" s="1"/>
      <c r="AFL6" s="1"/>
      <c r="AFM6" s="1"/>
      <c r="AFN6" s="1"/>
      <c r="AFO6" s="1"/>
      <c r="AFP6" s="1"/>
      <c r="AFQ6" s="1"/>
      <c r="AFR6" s="1"/>
      <c r="AFS6" s="1"/>
      <c r="AFT6" s="1"/>
      <c r="AFU6" s="1"/>
      <c r="AFV6" s="1"/>
      <c r="AFW6" s="1"/>
      <c r="AFX6" s="1"/>
      <c r="AFY6" s="1"/>
      <c r="AFZ6" s="1"/>
      <c r="AGA6" s="1"/>
      <c r="AGB6" s="1"/>
      <c r="AGC6" s="1"/>
      <c r="AGD6" s="1"/>
      <c r="AGE6" s="1"/>
      <c r="AGF6" s="1"/>
      <c r="AGG6" s="1"/>
      <c r="AGH6" s="1"/>
      <c r="AGI6" s="1"/>
      <c r="AGJ6" s="1"/>
      <c r="AGK6" s="1"/>
      <c r="AGL6" s="1"/>
      <c r="AGM6" s="1"/>
      <c r="AGN6" s="1"/>
      <c r="AGO6" s="1"/>
      <c r="AGP6" s="1"/>
      <c r="AGQ6" s="1"/>
      <c r="AGR6" s="1"/>
      <c r="AGS6" s="1"/>
      <c r="AGT6" s="1"/>
      <c r="AGU6" s="1"/>
      <c r="AGV6" s="1"/>
      <c r="AGW6" s="1"/>
      <c r="AGX6" s="1"/>
      <c r="AGY6" s="1"/>
      <c r="AGZ6" s="1"/>
      <c r="AHA6" s="1"/>
      <c r="AHB6" s="1"/>
      <c r="AHC6" s="1"/>
      <c r="AHD6" s="1"/>
      <c r="AHE6" s="1"/>
      <c r="AHF6" s="1"/>
      <c r="AHG6" s="1"/>
      <c r="AHH6" s="1"/>
      <c r="AHI6" s="1"/>
      <c r="AHJ6" s="1"/>
      <c r="AHK6" s="1"/>
      <c r="AHL6" s="1"/>
      <c r="AHM6" s="1"/>
      <c r="AHN6" s="1"/>
      <c r="AHO6" s="1"/>
      <c r="AHP6" s="1"/>
      <c r="AHQ6" s="1"/>
      <c r="AHR6" s="1"/>
      <c r="AHS6" s="1"/>
      <c r="AHT6" s="1"/>
      <c r="AHU6" s="1"/>
      <c r="AHV6" s="1"/>
      <c r="AHW6" s="1"/>
      <c r="AHX6" s="1"/>
      <c r="AHY6" s="1"/>
      <c r="AHZ6" s="1"/>
      <c r="AIA6" s="1"/>
      <c r="AIB6" s="1"/>
      <c r="AIC6" s="1"/>
      <c r="AID6" s="1"/>
      <c r="AIE6" s="1"/>
      <c r="AIF6" s="1"/>
      <c r="AIG6" s="1"/>
      <c r="AIH6" s="1"/>
      <c r="AII6" s="1"/>
      <c r="AIJ6" s="1"/>
      <c r="AIK6" s="1"/>
      <c r="AIL6" s="1"/>
      <c r="AIM6" s="1"/>
      <c r="AIN6" s="1"/>
      <c r="AIO6" s="1"/>
      <c r="AIP6" s="1"/>
      <c r="AIQ6" s="1"/>
      <c r="AIR6" s="1"/>
      <c r="AIS6" s="1"/>
      <c r="AIT6" s="1"/>
      <c r="AIU6" s="1"/>
      <c r="AIV6" s="1"/>
      <c r="AIW6" s="1"/>
      <c r="AIX6" s="1"/>
      <c r="AIY6" s="1"/>
      <c r="AIZ6" s="1"/>
      <c r="AJA6" s="1"/>
      <c r="AJB6" s="1"/>
      <c r="AJC6" s="1"/>
      <c r="AJD6" s="1"/>
      <c r="AJE6" s="1"/>
      <c r="AJF6" s="1"/>
      <c r="AJG6" s="1"/>
      <c r="AJH6" s="1"/>
      <c r="AJI6" s="1"/>
      <c r="AJJ6" s="1"/>
      <c r="AJK6" s="1"/>
      <c r="AJL6" s="1"/>
      <c r="AJM6" s="1"/>
      <c r="AJN6" s="1"/>
      <c r="AJO6" s="1"/>
      <c r="AJP6" s="1"/>
      <c r="AJQ6" s="1"/>
      <c r="AJR6" s="1"/>
      <c r="AJS6" s="1"/>
      <c r="AJT6" s="1"/>
      <c r="AJU6" s="1"/>
      <c r="AJV6" s="1"/>
      <c r="AJW6" s="1"/>
      <c r="AJX6" s="1"/>
      <c r="AJY6" s="1"/>
      <c r="AJZ6" s="1"/>
      <c r="AKA6" s="1"/>
      <c r="AKB6" s="1"/>
      <c r="AKC6" s="1"/>
      <c r="AKD6" s="1"/>
      <c r="AKE6" s="1"/>
      <c r="AKF6" s="1"/>
      <c r="AKG6" s="1"/>
      <c r="AKH6" s="1"/>
      <c r="AKI6" s="1"/>
      <c r="AKJ6" s="1"/>
      <c r="AKK6" s="1"/>
      <c r="AKL6" s="1"/>
      <c r="AKM6" s="1"/>
      <c r="AKN6" s="1"/>
      <c r="AKO6" s="1"/>
      <c r="AKP6" s="1"/>
      <c r="AKQ6" s="1"/>
      <c r="AKR6" s="1"/>
      <c r="AKS6" s="1"/>
      <c r="AKT6" s="1"/>
      <c r="AKU6" s="1"/>
      <c r="AKV6" s="1"/>
      <c r="AKW6" s="1"/>
      <c r="AKX6" s="1"/>
      <c r="AKY6" s="1"/>
      <c r="AKZ6" s="1"/>
      <c r="ALA6" s="1"/>
      <c r="ALB6" s="1"/>
      <c r="ALC6" s="1"/>
      <c r="ALD6" s="1"/>
      <c r="ALE6" s="1"/>
      <c r="ALF6" s="1"/>
      <c r="ALG6" s="1"/>
      <c r="ALH6" s="1"/>
      <c r="ALI6" s="1"/>
      <c r="ALJ6" s="1"/>
      <c r="ALK6" s="1"/>
      <c r="ALL6" s="1"/>
      <c r="ALM6" s="1"/>
      <c r="ALN6" s="1"/>
      <c r="ALO6" s="1"/>
      <c r="ALP6" s="1"/>
      <c r="ALQ6" s="1"/>
      <c r="ALR6" s="1"/>
      <c r="ALS6" s="1"/>
      <c r="ALT6" s="1"/>
      <c r="ALU6" s="1"/>
      <c r="ALV6" s="1"/>
      <c r="ALW6" s="1"/>
      <c r="ALX6" s="1"/>
      <c r="ALY6" s="1"/>
      <c r="ALZ6" s="1"/>
      <c r="AMA6" s="1"/>
      <c r="AMB6" s="1"/>
      <c r="AMC6" s="1"/>
      <c r="AMD6" s="1"/>
      <c r="AME6" s="1"/>
      <c r="AMF6" s="1"/>
      <c r="AMG6" s="1"/>
      <c r="AMH6" s="1"/>
      <c r="AMI6" s="1"/>
      <c r="AMJ6" s="1"/>
      <c r="AMK6" s="1"/>
      <c r="AML6" s="1"/>
      <c r="AMM6" s="1"/>
      <c r="AMN6" s="1"/>
      <c r="AMO6" s="1"/>
      <c r="AMP6" s="1"/>
      <c r="AMQ6" s="1"/>
      <c r="AMR6" s="1"/>
      <c r="AMS6" s="1"/>
      <c r="AMT6" s="1"/>
      <c r="AMU6" s="1"/>
      <c r="AMV6" s="1"/>
      <c r="AMW6" s="1"/>
      <c r="AMX6" s="1"/>
      <c r="AMY6" s="1"/>
      <c r="AMZ6" s="1"/>
      <c r="ANA6" s="1"/>
      <c r="ANB6" s="1"/>
    </row>
    <row r="7" spans="1:1042" s="28" customFormat="1">
      <c r="A7" s="26">
        <v>42744</v>
      </c>
      <c r="B7" s="28" t="s">
        <v>28</v>
      </c>
      <c r="C7" s="27">
        <v>73</v>
      </c>
      <c r="D7" s="27">
        <v>6</v>
      </c>
      <c r="E7" s="27">
        <v>16</v>
      </c>
      <c r="F7" s="27">
        <v>2160</v>
      </c>
      <c r="G7" s="29">
        <f>IF(E7=0,0,F7/E7)</f>
        <v>135</v>
      </c>
      <c r="H7" s="27">
        <v>1662</v>
      </c>
      <c r="I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  <c r="GM7" s="1"/>
      <c r="GN7" s="1"/>
      <c r="GO7" s="1"/>
      <c r="GP7" s="1"/>
      <c r="GQ7" s="1"/>
      <c r="GR7" s="1"/>
      <c r="GS7" s="1"/>
      <c r="GT7" s="1"/>
      <c r="GU7" s="1"/>
      <c r="GV7" s="1"/>
      <c r="GW7" s="1"/>
      <c r="GX7" s="1"/>
      <c r="GY7" s="1"/>
      <c r="GZ7" s="1"/>
      <c r="HA7" s="1"/>
      <c r="HB7" s="1"/>
      <c r="HC7" s="1"/>
      <c r="HD7" s="1"/>
      <c r="HE7" s="1"/>
      <c r="HF7" s="1"/>
      <c r="HG7" s="1"/>
      <c r="HH7" s="1"/>
      <c r="HI7" s="1"/>
      <c r="HJ7" s="1"/>
      <c r="HK7" s="1"/>
      <c r="HL7" s="1"/>
      <c r="HM7" s="1"/>
      <c r="HN7" s="1"/>
      <c r="HO7" s="1"/>
      <c r="HP7" s="1"/>
      <c r="HQ7" s="1"/>
      <c r="HR7" s="1"/>
      <c r="HS7" s="1"/>
      <c r="HT7" s="1"/>
      <c r="HU7" s="1"/>
      <c r="HV7" s="1"/>
      <c r="HW7" s="1"/>
      <c r="HX7" s="1"/>
      <c r="HY7" s="1"/>
      <c r="HZ7" s="1"/>
      <c r="IA7" s="1"/>
      <c r="IB7" s="1"/>
      <c r="IC7" s="1"/>
      <c r="ID7" s="1"/>
      <c r="IE7" s="1"/>
      <c r="IF7" s="1"/>
      <c r="IG7" s="1"/>
      <c r="IH7" s="1"/>
      <c r="II7" s="1"/>
      <c r="IJ7" s="1"/>
      <c r="IK7" s="1"/>
      <c r="IL7" s="1"/>
      <c r="IM7" s="1"/>
      <c r="IN7" s="1"/>
      <c r="IO7" s="1"/>
      <c r="IP7" s="1"/>
      <c r="IQ7" s="1"/>
      <c r="IR7" s="1"/>
      <c r="IS7" s="1"/>
      <c r="IT7" s="1"/>
      <c r="IU7" s="1"/>
      <c r="IV7" s="1"/>
      <c r="IW7" s="1"/>
      <c r="IX7" s="1"/>
      <c r="IY7" s="1"/>
      <c r="IZ7" s="1"/>
      <c r="JA7" s="1"/>
      <c r="JB7" s="1"/>
      <c r="JC7" s="1"/>
      <c r="JD7" s="1"/>
      <c r="JE7" s="1"/>
      <c r="JF7" s="1"/>
      <c r="JG7" s="1"/>
      <c r="JH7" s="1"/>
      <c r="JI7" s="1"/>
      <c r="JJ7" s="1"/>
      <c r="JK7" s="1"/>
      <c r="JL7" s="1"/>
      <c r="JM7" s="1"/>
      <c r="JN7" s="1"/>
      <c r="JO7" s="1"/>
      <c r="JP7" s="1"/>
      <c r="JQ7" s="1"/>
      <c r="JR7" s="1"/>
      <c r="JS7" s="1"/>
      <c r="JT7" s="1"/>
      <c r="JU7" s="1"/>
      <c r="JV7" s="1"/>
      <c r="JW7" s="1"/>
      <c r="JX7" s="1"/>
      <c r="JY7" s="1"/>
      <c r="JZ7" s="1"/>
      <c r="KA7" s="1"/>
      <c r="KB7" s="1"/>
      <c r="KC7" s="1"/>
      <c r="KD7" s="1"/>
      <c r="KE7" s="1"/>
      <c r="KF7" s="1"/>
      <c r="KG7" s="1"/>
      <c r="KH7" s="1"/>
      <c r="KI7" s="1"/>
      <c r="KJ7" s="1"/>
      <c r="KK7" s="1"/>
      <c r="KL7" s="1"/>
      <c r="KM7" s="1"/>
      <c r="KN7" s="1"/>
      <c r="KO7" s="1"/>
      <c r="KP7" s="1"/>
      <c r="KQ7" s="1"/>
      <c r="KR7" s="1"/>
      <c r="KS7" s="1"/>
      <c r="KT7" s="1"/>
      <c r="KU7" s="1"/>
      <c r="KV7" s="1"/>
      <c r="KW7" s="1"/>
      <c r="KX7" s="1"/>
      <c r="KY7" s="1"/>
      <c r="KZ7" s="1"/>
      <c r="LA7" s="1"/>
      <c r="LB7" s="1"/>
      <c r="LC7" s="1"/>
      <c r="LD7" s="1"/>
      <c r="LE7" s="1"/>
      <c r="LF7" s="1"/>
      <c r="LG7" s="1"/>
      <c r="LH7" s="1"/>
      <c r="LI7" s="1"/>
      <c r="LJ7" s="1"/>
      <c r="LK7" s="1"/>
      <c r="LL7" s="1"/>
      <c r="LM7" s="1"/>
      <c r="LN7" s="1"/>
      <c r="LO7" s="1"/>
      <c r="LP7" s="1"/>
      <c r="LQ7" s="1"/>
      <c r="LR7" s="1"/>
      <c r="LS7" s="1"/>
      <c r="LT7" s="1"/>
      <c r="LU7" s="1"/>
      <c r="LV7" s="1"/>
      <c r="LW7" s="1"/>
      <c r="LX7" s="1"/>
      <c r="LY7" s="1"/>
      <c r="LZ7" s="1"/>
      <c r="MA7" s="1"/>
      <c r="MB7" s="1"/>
      <c r="MC7" s="1"/>
      <c r="MD7" s="1"/>
      <c r="ME7" s="1"/>
      <c r="MF7" s="1"/>
      <c r="MG7" s="1"/>
      <c r="MH7" s="1"/>
      <c r="MI7" s="1"/>
      <c r="MJ7" s="1"/>
      <c r="MK7" s="1"/>
      <c r="ML7" s="1"/>
      <c r="MM7" s="1"/>
      <c r="MN7" s="1"/>
      <c r="MO7" s="1"/>
      <c r="MP7" s="1"/>
      <c r="MQ7" s="1"/>
      <c r="MR7" s="1"/>
      <c r="MS7" s="1"/>
      <c r="MT7" s="1"/>
      <c r="MU7" s="1"/>
      <c r="MV7" s="1"/>
      <c r="MW7" s="1"/>
      <c r="MX7" s="1"/>
      <c r="MY7" s="1"/>
      <c r="MZ7" s="1"/>
      <c r="NA7" s="1"/>
      <c r="NB7" s="1"/>
      <c r="NC7" s="1"/>
      <c r="ND7" s="1"/>
      <c r="NE7" s="1"/>
      <c r="NF7" s="1"/>
      <c r="NG7" s="1"/>
      <c r="NH7" s="1"/>
      <c r="NI7" s="1"/>
      <c r="NJ7" s="1"/>
      <c r="NK7" s="1"/>
      <c r="NL7" s="1"/>
      <c r="NM7" s="1"/>
      <c r="NN7" s="1"/>
      <c r="NO7" s="1"/>
      <c r="NP7" s="1"/>
      <c r="NQ7" s="1"/>
      <c r="NR7" s="1"/>
      <c r="NS7" s="1"/>
      <c r="NT7" s="1"/>
      <c r="NU7" s="1"/>
      <c r="NV7" s="1"/>
      <c r="NW7" s="1"/>
      <c r="NX7" s="1"/>
      <c r="NY7" s="1"/>
      <c r="NZ7" s="1"/>
      <c r="OA7" s="1"/>
      <c r="OB7" s="1"/>
      <c r="OC7" s="1"/>
      <c r="OD7" s="1"/>
      <c r="OE7" s="1"/>
      <c r="OF7" s="1"/>
      <c r="OG7" s="1"/>
      <c r="OH7" s="1"/>
      <c r="OI7" s="1"/>
      <c r="OJ7" s="1"/>
      <c r="OK7" s="1"/>
      <c r="OL7" s="1"/>
      <c r="OM7" s="1"/>
      <c r="ON7" s="1"/>
      <c r="OO7" s="1"/>
      <c r="OP7" s="1"/>
      <c r="OQ7" s="1"/>
      <c r="OR7" s="1"/>
      <c r="OS7" s="1"/>
      <c r="OT7" s="1"/>
      <c r="OU7" s="1"/>
      <c r="OV7" s="1"/>
      <c r="OW7" s="1"/>
      <c r="OX7" s="1"/>
      <c r="OY7" s="1"/>
      <c r="OZ7" s="1"/>
      <c r="PA7" s="1"/>
      <c r="PB7" s="1"/>
      <c r="PC7" s="1"/>
      <c r="PD7" s="1"/>
      <c r="PE7" s="1"/>
      <c r="PF7" s="1"/>
      <c r="PG7" s="1"/>
      <c r="PH7" s="1"/>
      <c r="PI7" s="1"/>
      <c r="PJ7" s="1"/>
      <c r="PK7" s="1"/>
      <c r="PL7" s="1"/>
      <c r="PM7" s="1"/>
      <c r="PN7" s="1"/>
      <c r="PO7" s="1"/>
      <c r="PP7" s="1"/>
      <c r="PQ7" s="1"/>
      <c r="PR7" s="1"/>
      <c r="PS7" s="1"/>
      <c r="PT7" s="1"/>
      <c r="PU7" s="1"/>
      <c r="PV7" s="1"/>
      <c r="PW7" s="1"/>
      <c r="PX7" s="1"/>
      <c r="PY7" s="1"/>
      <c r="PZ7" s="1"/>
      <c r="QA7" s="1"/>
      <c r="QB7" s="1"/>
      <c r="QC7" s="1"/>
      <c r="QD7" s="1"/>
      <c r="QE7" s="1"/>
      <c r="QF7" s="1"/>
      <c r="QG7" s="1"/>
      <c r="QH7" s="1"/>
      <c r="QI7" s="1"/>
      <c r="QJ7" s="1"/>
      <c r="QK7" s="1"/>
      <c r="QL7" s="1"/>
      <c r="QM7" s="1"/>
      <c r="QN7" s="1"/>
      <c r="QO7" s="1"/>
      <c r="QP7" s="1"/>
      <c r="QQ7" s="1"/>
      <c r="QR7" s="1"/>
      <c r="QS7" s="1"/>
      <c r="QT7" s="1"/>
      <c r="QU7" s="1"/>
      <c r="QV7" s="1"/>
      <c r="QW7" s="1"/>
      <c r="QX7" s="1"/>
      <c r="QY7" s="1"/>
      <c r="QZ7" s="1"/>
      <c r="RA7" s="1"/>
      <c r="RB7" s="1"/>
      <c r="RC7" s="1"/>
      <c r="RD7" s="1"/>
      <c r="RE7" s="1"/>
      <c r="RF7" s="1"/>
      <c r="RG7" s="1"/>
      <c r="RH7" s="1"/>
      <c r="RI7" s="1"/>
      <c r="RJ7" s="1"/>
      <c r="RK7" s="1"/>
      <c r="RL7" s="1"/>
      <c r="RM7" s="1"/>
      <c r="RN7" s="1"/>
      <c r="RO7" s="1"/>
      <c r="RP7" s="1"/>
      <c r="RQ7" s="1"/>
      <c r="RR7" s="1"/>
      <c r="RS7" s="1"/>
      <c r="RT7" s="1"/>
      <c r="RU7" s="1"/>
      <c r="RV7" s="1"/>
      <c r="RW7" s="1"/>
      <c r="RX7" s="1"/>
      <c r="RY7" s="1"/>
      <c r="RZ7" s="1"/>
      <c r="SA7" s="1"/>
      <c r="SB7" s="1"/>
      <c r="SC7" s="1"/>
      <c r="SD7" s="1"/>
      <c r="SE7" s="1"/>
      <c r="SF7" s="1"/>
      <c r="SG7" s="1"/>
      <c r="SH7" s="1"/>
      <c r="SI7" s="1"/>
      <c r="SJ7" s="1"/>
      <c r="SK7" s="1"/>
      <c r="SL7" s="1"/>
      <c r="SM7" s="1"/>
      <c r="SN7" s="1"/>
      <c r="SO7" s="1"/>
      <c r="SP7" s="1"/>
      <c r="SQ7" s="1"/>
      <c r="SR7" s="1"/>
      <c r="SS7" s="1"/>
      <c r="ST7" s="1"/>
      <c r="SU7" s="1"/>
      <c r="SV7" s="1"/>
      <c r="SW7" s="1"/>
      <c r="SX7" s="1"/>
      <c r="SY7" s="1"/>
      <c r="SZ7" s="1"/>
      <c r="TA7" s="1"/>
      <c r="TB7" s="1"/>
      <c r="TC7" s="1"/>
      <c r="TD7" s="1"/>
      <c r="TE7" s="1"/>
      <c r="TF7" s="1"/>
      <c r="TG7" s="1"/>
      <c r="TH7" s="1"/>
      <c r="TI7" s="1"/>
      <c r="TJ7" s="1"/>
      <c r="TK7" s="1"/>
      <c r="TL7" s="1"/>
      <c r="TM7" s="1"/>
      <c r="TN7" s="1"/>
      <c r="TO7" s="1"/>
      <c r="TP7" s="1"/>
      <c r="TQ7" s="1"/>
      <c r="TR7" s="1"/>
      <c r="TS7" s="1"/>
      <c r="TT7" s="1"/>
      <c r="TU7" s="1"/>
      <c r="TV7" s="1"/>
      <c r="TW7" s="1"/>
      <c r="TX7" s="1"/>
      <c r="TY7" s="1"/>
      <c r="TZ7" s="1"/>
      <c r="UA7" s="1"/>
      <c r="UB7" s="1"/>
      <c r="UC7" s="1"/>
      <c r="UD7" s="1"/>
      <c r="UE7" s="1"/>
      <c r="UF7" s="1"/>
      <c r="UG7" s="1"/>
      <c r="UH7" s="1"/>
      <c r="UI7" s="1"/>
      <c r="UJ7" s="1"/>
      <c r="UK7" s="1"/>
      <c r="UL7" s="1"/>
      <c r="UM7" s="1"/>
      <c r="UN7" s="1"/>
      <c r="UO7" s="1"/>
      <c r="UP7" s="1"/>
      <c r="UQ7" s="1"/>
      <c r="UR7" s="1"/>
      <c r="US7" s="1"/>
      <c r="UT7" s="1"/>
      <c r="UU7" s="1"/>
      <c r="UV7" s="1"/>
      <c r="UW7" s="1"/>
      <c r="UX7" s="1"/>
      <c r="UY7" s="1"/>
      <c r="UZ7" s="1"/>
      <c r="VA7" s="1"/>
      <c r="VB7" s="1"/>
      <c r="VC7" s="1"/>
      <c r="VD7" s="1"/>
      <c r="VE7" s="1"/>
      <c r="VF7" s="1"/>
      <c r="VG7" s="1"/>
      <c r="VH7" s="1"/>
      <c r="VI7" s="1"/>
      <c r="VJ7" s="1"/>
      <c r="VK7" s="1"/>
      <c r="VL7" s="1"/>
      <c r="VM7" s="1"/>
      <c r="VN7" s="1"/>
      <c r="VO7" s="1"/>
      <c r="VP7" s="1"/>
      <c r="VQ7" s="1"/>
      <c r="VR7" s="1"/>
      <c r="VS7" s="1"/>
      <c r="VT7" s="1"/>
      <c r="VU7" s="1"/>
      <c r="VV7" s="1"/>
      <c r="VW7" s="1"/>
      <c r="VX7" s="1"/>
      <c r="VY7" s="1"/>
      <c r="VZ7" s="1"/>
      <c r="WA7" s="1"/>
      <c r="WB7" s="1"/>
      <c r="WC7" s="1"/>
      <c r="WD7" s="1"/>
      <c r="WE7" s="1"/>
      <c r="WF7" s="1"/>
      <c r="WG7" s="1"/>
      <c r="WH7" s="1"/>
      <c r="WI7" s="1"/>
      <c r="WJ7" s="1"/>
      <c r="WK7" s="1"/>
      <c r="WL7" s="1"/>
      <c r="WM7" s="1"/>
      <c r="WN7" s="1"/>
      <c r="WO7" s="1"/>
      <c r="WP7" s="1"/>
      <c r="WQ7" s="1"/>
      <c r="WR7" s="1"/>
      <c r="WS7" s="1"/>
      <c r="WT7" s="1"/>
      <c r="WU7" s="1"/>
      <c r="WV7" s="1"/>
      <c r="WW7" s="1"/>
      <c r="WX7" s="1"/>
      <c r="WY7" s="1"/>
      <c r="WZ7" s="1"/>
      <c r="XA7" s="1"/>
      <c r="XB7" s="1"/>
      <c r="XC7" s="1"/>
      <c r="XD7" s="1"/>
      <c r="XE7" s="1"/>
      <c r="XF7" s="1"/>
      <c r="XG7" s="1"/>
      <c r="XH7" s="1"/>
      <c r="XI7" s="1"/>
      <c r="XJ7" s="1"/>
      <c r="XK7" s="1"/>
      <c r="XL7" s="1"/>
      <c r="XM7" s="1"/>
      <c r="XN7" s="1"/>
      <c r="XO7" s="1"/>
      <c r="XP7" s="1"/>
      <c r="XQ7" s="1"/>
      <c r="XR7" s="1"/>
      <c r="XS7" s="1"/>
      <c r="XT7" s="1"/>
      <c r="XU7" s="1"/>
      <c r="XV7" s="1"/>
      <c r="XW7" s="1"/>
      <c r="XX7" s="1"/>
      <c r="XY7" s="1"/>
      <c r="XZ7" s="1"/>
      <c r="YA7" s="1"/>
      <c r="YB7" s="1"/>
      <c r="YC7" s="1"/>
      <c r="YD7" s="1"/>
      <c r="YE7" s="1"/>
      <c r="YF7" s="1"/>
      <c r="YG7" s="1"/>
      <c r="YH7" s="1"/>
      <c r="YI7" s="1"/>
      <c r="YJ7" s="1"/>
      <c r="YK7" s="1"/>
      <c r="YL7" s="1"/>
      <c r="YM7" s="1"/>
      <c r="YN7" s="1"/>
      <c r="YO7" s="1"/>
      <c r="YP7" s="1"/>
      <c r="YQ7" s="1"/>
      <c r="YR7" s="1"/>
      <c r="YS7" s="1"/>
      <c r="YT7" s="1"/>
      <c r="YU7" s="1"/>
      <c r="YV7" s="1"/>
      <c r="YW7" s="1"/>
      <c r="YX7" s="1"/>
      <c r="YY7" s="1"/>
      <c r="YZ7" s="1"/>
      <c r="ZA7" s="1"/>
      <c r="ZB7" s="1"/>
      <c r="ZC7" s="1"/>
      <c r="ZD7" s="1"/>
      <c r="ZE7" s="1"/>
      <c r="ZF7" s="1"/>
      <c r="ZG7" s="1"/>
      <c r="ZH7" s="1"/>
      <c r="ZI7" s="1"/>
      <c r="ZJ7" s="1"/>
      <c r="ZK7" s="1"/>
      <c r="ZL7" s="1"/>
      <c r="ZM7" s="1"/>
      <c r="ZN7" s="1"/>
      <c r="ZO7" s="1"/>
      <c r="ZP7" s="1"/>
      <c r="ZQ7" s="1"/>
      <c r="ZR7" s="1"/>
      <c r="ZS7" s="1"/>
      <c r="ZT7" s="1"/>
      <c r="ZU7" s="1"/>
      <c r="ZV7" s="1"/>
      <c r="ZW7" s="1"/>
      <c r="ZX7" s="1"/>
      <c r="ZY7" s="1"/>
      <c r="ZZ7" s="1"/>
      <c r="AAA7" s="1"/>
      <c r="AAB7" s="1"/>
      <c r="AAC7" s="1"/>
      <c r="AAD7" s="1"/>
      <c r="AAE7" s="1"/>
      <c r="AAF7" s="1"/>
      <c r="AAG7" s="1"/>
      <c r="AAH7" s="1"/>
      <c r="AAI7" s="1"/>
      <c r="AAJ7" s="1"/>
      <c r="AAK7" s="1"/>
      <c r="AAL7" s="1"/>
      <c r="AAM7" s="1"/>
      <c r="AAN7" s="1"/>
      <c r="AAO7" s="1"/>
      <c r="AAP7" s="1"/>
      <c r="AAQ7" s="1"/>
      <c r="AAR7" s="1"/>
      <c r="AAS7" s="1"/>
      <c r="AAT7" s="1"/>
      <c r="AAU7" s="1"/>
      <c r="AAV7" s="1"/>
      <c r="AAW7" s="1"/>
      <c r="AAX7" s="1"/>
      <c r="AAY7" s="1"/>
      <c r="AAZ7" s="1"/>
      <c r="ABA7" s="1"/>
      <c r="ABB7" s="1"/>
      <c r="ABC7" s="1"/>
      <c r="ABD7" s="1"/>
      <c r="ABE7" s="1"/>
      <c r="ABF7" s="1"/>
      <c r="ABG7" s="1"/>
      <c r="ABH7" s="1"/>
      <c r="ABI7" s="1"/>
      <c r="ABJ7" s="1"/>
      <c r="ABK7" s="1"/>
      <c r="ABL7" s="1"/>
      <c r="ABM7" s="1"/>
      <c r="ABN7" s="1"/>
      <c r="ABO7" s="1"/>
      <c r="ABP7" s="1"/>
      <c r="ABQ7" s="1"/>
      <c r="ABR7" s="1"/>
      <c r="ABS7" s="1"/>
      <c r="ABT7" s="1"/>
      <c r="ABU7" s="1"/>
      <c r="ABV7" s="1"/>
      <c r="ABW7" s="1"/>
      <c r="ABX7" s="1"/>
      <c r="ABY7" s="1"/>
      <c r="ABZ7" s="1"/>
      <c r="ACA7" s="1"/>
      <c r="ACB7" s="1"/>
      <c r="ACC7" s="1"/>
      <c r="ACD7" s="1"/>
      <c r="ACE7" s="1"/>
      <c r="ACF7" s="1"/>
      <c r="ACG7" s="1"/>
      <c r="ACH7" s="1"/>
      <c r="ACI7" s="1"/>
      <c r="ACJ7" s="1"/>
      <c r="ACK7" s="1"/>
      <c r="ACL7" s="1"/>
      <c r="ACM7" s="1"/>
      <c r="ACN7" s="1"/>
      <c r="ACO7" s="1"/>
      <c r="ACP7" s="1"/>
      <c r="ACQ7" s="1"/>
      <c r="ACR7" s="1"/>
      <c r="ACS7" s="1"/>
      <c r="ACT7" s="1"/>
      <c r="ACU7" s="1"/>
      <c r="ACV7" s="1"/>
      <c r="ACW7" s="1"/>
      <c r="ACX7" s="1"/>
      <c r="ACY7" s="1"/>
      <c r="ACZ7" s="1"/>
      <c r="ADA7" s="1"/>
      <c r="ADB7" s="1"/>
      <c r="ADC7" s="1"/>
      <c r="ADD7" s="1"/>
      <c r="ADE7" s="1"/>
      <c r="ADF7" s="1"/>
      <c r="ADG7" s="1"/>
      <c r="ADH7" s="1"/>
      <c r="ADI7" s="1"/>
      <c r="ADJ7" s="1"/>
      <c r="ADK7" s="1"/>
      <c r="ADL7" s="1"/>
      <c r="ADM7" s="1"/>
      <c r="ADN7" s="1"/>
      <c r="ADO7" s="1"/>
      <c r="ADP7" s="1"/>
      <c r="ADQ7" s="1"/>
      <c r="ADR7" s="1"/>
      <c r="ADS7" s="1"/>
      <c r="ADT7" s="1"/>
      <c r="ADU7" s="1"/>
      <c r="ADV7" s="1"/>
      <c r="ADW7" s="1"/>
      <c r="ADX7" s="1"/>
      <c r="ADY7" s="1"/>
      <c r="ADZ7" s="1"/>
      <c r="AEA7" s="1"/>
      <c r="AEB7" s="1"/>
      <c r="AEC7" s="1"/>
      <c r="AED7" s="1"/>
      <c r="AEE7" s="1"/>
      <c r="AEF7" s="1"/>
      <c r="AEG7" s="1"/>
      <c r="AEH7" s="1"/>
      <c r="AEI7" s="1"/>
      <c r="AEJ7" s="1"/>
      <c r="AEK7" s="1"/>
      <c r="AEL7" s="1"/>
      <c r="AEM7" s="1"/>
      <c r="AEN7" s="1"/>
      <c r="AEO7" s="1"/>
      <c r="AEP7" s="1"/>
      <c r="AEQ7" s="1"/>
      <c r="AER7" s="1"/>
      <c r="AES7" s="1"/>
      <c r="AET7" s="1"/>
      <c r="AEU7" s="1"/>
      <c r="AEV7" s="1"/>
      <c r="AEW7" s="1"/>
      <c r="AEX7" s="1"/>
      <c r="AEY7" s="1"/>
      <c r="AEZ7" s="1"/>
      <c r="AFA7" s="1"/>
      <c r="AFB7" s="1"/>
      <c r="AFC7" s="1"/>
      <c r="AFD7" s="1"/>
      <c r="AFE7" s="1"/>
      <c r="AFF7" s="1"/>
      <c r="AFG7" s="1"/>
      <c r="AFH7" s="1"/>
      <c r="AFI7" s="1"/>
      <c r="AFJ7" s="1"/>
      <c r="AFK7" s="1"/>
      <c r="AFL7" s="1"/>
      <c r="AFM7" s="1"/>
      <c r="AFN7" s="1"/>
      <c r="AFO7" s="1"/>
      <c r="AFP7" s="1"/>
      <c r="AFQ7" s="1"/>
      <c r="AFR7" s="1"/>
      <c r="AFS7" s="1"/>
      <c r="AFT7" s="1"/>
      <c r="AFU7" s="1"/>
      <c r="AFV7" s="1"/>
      <c r="AFW7" s="1"/>
      <c r="AFX7" s="1"/>
      <c r="AFY7" s="1"/>
      <c r="AFZ7" s="1"/>
      <c r="AGA7" s="1"/>
      <c r="AGB7" s="1"/>
      <c r="AGC7" s="1"/>
      <c r="AGD7" s="1"/>
      <c r="AGE7" s="1"/>
      <c r="AGF7" s="1"/>
      <c r="AGG7" s="1"/>
      <c r="AGH7" s="1"/>
      <c r="AGI7" s="1"/>
      <c r="AGJ7" s="1"/>
      <c r="AGK7" s="1"/>
      <c r="AGL7" s="1"/>
      <c r="AGM7" s="1"/>
      <c r="AGN7" s="1"/>
      <c r="AGO7" s="1"/>
      <c r="AGP7" s="1"/>
      <c r="AGQ7" s="1"/>
      <c r="AGR7" s="1"/>
      <c r="AGS7" s="1"/>
      <c r="AGT7" s="1"/>
      <c r="AGU7" s="1"/>
      <c r="AGV7" s="1"/>
      <c r="AGW7" s="1"/>
      <c r="AGX7" s="1"/>
      <c r="AGY7" s="1"/>
      <c r="AGZ7" s="1"/>
      <c r="AHA7" s="1"/>
      <c r="AHB7" s="1"/>
      <c r="AHC7" s="1"/>
      <c r="AHD7" s="1"/>
      <c r="AHE7" s="1"/>
      <c r="AHF7" s="1"/>
      <c r="AHG7" s="1"/>
      <c r="AHH7" s="1"/>
      <c r="AHI7" s="1"/>
      <c r="AHJ7" s="1"/>
      <c r="AHK7" s="1"/>
      <c r="AHL7" s="1"/>
      <c r="AHM7" s="1"/>
      <c r="AHN7" s="1"/>
      <c r="AHO7" s="1"/>
      <c r="AHP7" s="1"/>
      <c r="AHQ7" s="1"/>
      <c r="AHR7" s="1"/>
      <c r="AHS7" s="1"/>
      <c r="AHT7" s="1"/>
      <c r="AHU7" s="1"/>
      <c r="AHV7" s="1"/>
      <c r="AHW7" s="1"/>
      <c r="AHX7" s="1"/>
      <c r="AHY7" s="1"/>
      <c r="AHZ7" s="1"/>
      <c r="AIA7" s="1"/>
      <c r="AIB7" s="1"/>
      <c r="AIC7" s="1"/>
      <c r="AID7" s="1"/>
      <c r="AIE7" s="1"/>
      <c r="AIF7" s="1"/>
      <c r="AIG7" s="1"/>
      <c r="AIH7" s="1"/>
      <c r="AII7" s="1"/>
      <c r="AIJ7" s="1"/>
      <c r="AIK7" s="1"/>
      <c r="AIL7" s="1"/>
      <c r="AIM7" s="1"/>
      <c r="AIN7" s="1"/>
      <c r="AIO7" s="1"/>
      <c r="AIP7" s="1"/>
      <c r="AIQ7" s="1"/>
      <c r="AIR7" s="1"/>
      <c r="AIS7" s="1"/>
      <c r="AIT7" s="1"/>
      <c r="AIU7" s="1"/>
      <c r="AIV7" s="1"/>
      <c r="AIW7" s="1"/>
      <c r="AIX7" s="1"/>
      <c r="AIY7" s="1"/>
      <c r="AIZ7" s="1"/>
      <c r="AJA7" s="1"/>
      <c r="AJB7" s="1"/>
      <c r="AJC7" s="1"/>
      <c r="AJD7" s="1"/>
      <c r="AJE7" s="1"/>
      <c r="AJF7" s="1"/>
      <c r="AJG7" s="1"/>
      <c r="AJH7" s="1"/>
      <c r="AJI7" s="1"/>
      <c r="AJJ7" s="1"/>
      <c r="AJK7" s="1"/>
      <c r="AJL7" s="1"/>
      <c r="AJM7" s="1"/>
      <c r="AJN7" s="1"/>
      <c r="AJO7" s="1"/>
      <c r="AJP7" s="1"/>
      <c r="AJQ7" s="1"/>
      <c r="AJR7" s="1"/>
      <c r="AJS7" s="1"/>
      <c r="AJT7" s="1"/>
      <c r="AJU7" s="1"/>
      <c r="AJV7" s="1"/>
      <c r="AJW7" s="1"/>
      <c r="AJX7" s="1"/>
      <c r="AJY7" s="1"/>
      <c r="AJZ7" s="1"/>
      <c r="AKA7" s="1"/>
      <c r="AKB7" s="1"/>
      <c r="AKC7" s="1"/>
      <c r="AKD7" s="1"/>
      <c r="AKE7" s="1"/>
      <c r="AKF7" s="1"/>
      <c r="AKG7" s="1"/>
      <c r="AKH7" s="1"/>
      <c r="AKI7" s="1"/>
      <c r="AKJ7" s="1"/>
      <c r="AKK7" s="1"/>
      <c r="AKL7" s="1"/>
      <c r="AKM7" s="1"/>
      <c r="AKN7" s="1"/>
      <c r="AKO7" s="1"/>
      <c r="AKP7" s="1"/>
      <c r="AKQ7" s="1"/>
      <c r="AKR7" s="1"/>
      <c r="AKS7" s="1"/>
      <c r="AKT7" s="1"/>
      <c r="AKU7" s="1"/>
      <c r="AKV7" s="1"/>
      <c r="AKW7" s="1"/>
      <c r="AKX7" s="1"/>
      <c r="AKY7" s="1"/>
      <c r="AKZ7" s="1"/>
      <c r="ALA7" s="1"/>
      <c r="ALB7" s="1"/>
      <c r="ALC7" s="1"/>
      <c r="ALD7" s="1"/>
      <c r="ALE7" s="1"/>
      <c r="ALF7" s="1"/>
      <c r="ALG7" s="1"/>
      <c r="ALH7" s="1"/>
      <c r="ALI7" s="1"/>
      <c r="ALJ7" s="1"/>
      <c r="ALK7" s="1"/>
      <c r="ALL7" s="1"/>
      <c r="ALM7" s="1"/>
      <c r="ALN7" s="1"/>
      <c r="ALO7" s="1"/>
      <c r="ALP7" s="1"/>
      <c r="ALQ7" s="1"/>
      <c r="ALR7" s="1"/>
      <c r="ALS7" s="1"/>
      <c r="ALT7" s="1"/>
      <c r="ALU7" s="1"/>
      <c r="ALV7" s="1"/>
      <c r="ALW7" s="1"/>
      <c r="ALX7" s="1"/>
      <c r="ALY7" s="1"/>
      <c r="ALZ7" s="1"/>
      <c r="AMA7" s="1"/>
      <c r="AMB7" s="1"/>
      <c r="AMC7" s="1"/>
      <c r="AMD7" s="1"/>
      <c r="AME7" s="1"/>
      <c r="AMF7" s="1"/>
      <c r="AMG7" s="1"/>
      <c r="AMH7" s="1"/>
      <c r="AMI7" s="1"/>
      <c r="AMJ7" s="1"/>
      <c r="AMK7" s="1"/>
      <c r="AML7" s="1"/>
      <c r="AMM7" s="1"/>
      <c r="AMN7" s="1"/>
      <c r="AMO7" s="1"/>
      <c r="AMP7" s="1"/>
      <c r="AMQ7" s="1"/>
      <c r="AMR7" s="1"/>
      <c r="AMS7" s="1"/>
      <c r="AMT7" s="1"/>
      <c r="AMU7" s="1"/>
      <c r="AMV7" s="1"/>
      <c r="AMW7" s="1"/>
      <c r="AMX7" s="1"/>
      <c r="AMY7" s="1"/>
      <c r="AMZ7" s="1"/>
      <c r="ANA7" s="1"/>
      <c r="ANB7" s="1"/>
    </row>
    <row r="8" spans="1:1042" s="37" customFormat="1">
      <c r="A8" s="35">
        <v>42751</v>
      </c>
      <c r="B8" s="37" t="s">
        <v>28</v>
      </c>
      <c r="C8" s="36">
        <v>74</v>
      </c>
      <c r="D8" s="36">
        <v>7</v>
      </c>
      <c r="E8" s="36">
        <v>16</v>
      </c>
      <c r="F8" s="36">
        <v>2160</v>
      </c>
      <c r="G8" s="38">
        <f>IF(E8=0,0,F8/E8)</f>
        <v>135</v>
      </c>
      <c r="H8" s="36">
        <v>1582</v>
      </c>
      <c r="I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  <c r="GM8" s="1"/>
      <c r="GN8" s="1"/>
      <c r="GO8" s="1"/>
      <c r="GP8" s="1"/>
      <c r="GQ8" s="1"/>
      <c r="GR8" s="1"/>
      <c r="GS8" s="1"/>
      <c r="GT8" s="1"/>
      <c r="GU8" s="1"/>
      <c r="GV8" s="1"/>
      <c r="GW8" s="1"/>
      <c r="GX8" s="1"/>
      <c r="GY8" s="1"/>
      <c r="GZ8" s="1"/>
      <c r="HA8" s="1"/>
      <c r="HB8" s="1"/>
      <c r="HC8" s="1"/>
      <c r="HD8" s="1"/>
      <c r="HE8" s="1"/>
      <c r="HF8" s="1"/>
      <c r="HG8" s="1"/>
      <c r="HH8" s="1"/>
      <c r="HI8" s="1"/>
      <c r="HJ8" s="1"/>
      <c r="HK8" s="1"/>
      <c r="HL8" s="1"/>
      <c r="HM8" s="1"/>
      <c r="HN8" s="1"/>
      <c r="HO8" s="1"/>
      <c r="HP8" s="1"/>
      <c r="HQ8" s="1"/>
      <c r="HR8" s="1"/>
      <c r="HS8" s="1"/>
      <c r="HT8" s="1"/>
      <c r="HU8" s="1"/>
      <c r="HV8" s="1"/>
      <c r="HW8" s="1"/>
      <c r="HX8" s="1"/>
      <c r="HY8" s="1"/>
      <c r="HZ8" s="1"/>
      <c r="IA8" s="1"/>
      <c r="IB8" s="1"/>
      <c r="IC8" s="1"/>
      <c r="ID8" s="1"/>
      <c r="IE8" s="1"/>
      <c r="IF8" s="1"/>
      <c r="IG8" s="1"/>
      <c r="IH8" s="1"/>
      <c r="II8" s="1"/>
      <c r="IJ8" s="1"/>
      <c r="IK8" s="1"/>
      <c r="IL8" s="1"/>
      <c r="IM8" s="1"/>
      <c r="IN8" s="1"/>
      <c r="IO8" s="1"/>
      <c r="IP8" s="1"/>
      <c r="IQ8" s="1"/>
      <c r="IR8" s="1"/>
      <c r="IS8" s="1"/>
      <c r="IT8" s="1"/>
      <c r="IU8" s="1"/>
      <c r="IV8" s="1"/>
      <c r="IW8" s="1"/>
      <c r="IX8" s="1"/>
      <c r="IY8" s="1"/>
      <c r="IZ8" s="1"/>
      <c r="JA8" s="1"/>
      <c r="JB8" s="1"/>
      <c r="JC8" s="1"/>
      <c r="JD8" s="1"/>
      <c r="JE8" s="1"/>
      <c r="JF8" s="1"/>
      <c r="JG8" s="1"/>
      <c r="JH8" s="1"/>
      <c r="JI8" s="1"/>
      <c r="JJ8" s="1"/>
      <c r="JK8" s="1"/>
      <c r="JL8" s="1"/>
      <c r="JM8" s="1"/>
      <c r="JN8" s="1"/>
      <c r="JO8" s="1"/>
      <c r="JP8" s="1"/>
      <c r="JQ8" s="1"/>
      <c r="JR8" s="1"/>
      <c r="JS8" s="1"/>
      <c r="JT8" s="1"/>
      <c r="JU8" s="1"/>
      <c r="JV8" s="1"/>
      <c r="JW8" s="1"/>
      <c r="JX8" s="1"/>
      <c r="JY8" s="1"/>
      <c r="JZ8" s="1"/>
      <c r="KA8" s="1"/>
      <c r="KB8" s="1"/>
      <c r="KC8" s="1"/>
      <c r="KD8" s="1"/>
      <c r="KE8" s="1"/>
      <c r="KF8" s="1"/>
      <c r="KG8" s="1"/>
      <c r="KH8" s="1"/>
      <c r="KI8" s="1"/>
      <c r="KJ8" s="1"/>
      <c r="KK8" s="1"/>
      <c r="KL8" s="1"/>
      <c r="KM8" s="1"/>
      <c r="KN8" s="1"/>
      <c r="KO8" s="1"/>
      <c r="KP8" s="1"/>
      <c r="KQ8" s="1"/>
      <c r="KR8" s="1"/>
      <c r="KS8" s="1"/>
      <c r="KT8" s="1"/>
      <c r="KU8" s="1"/>
      <c r="KV8" s="1"/>
      <c r="KW8" s="1"/>
      <c r="KX8" s="1"/>
      <c r="KY8" s="1"/>
      <c r="KZ8" s="1"/>
      <c r="LA8" s="1"/>
      <c r="LB8" s="1"/>
      <c r="LC8" s="1"/>
      <c r="LD8" s="1"/>
      <c r="LE8" s="1"/>
      <c r="LF8" s="1"/>
      <c r="LG8" s="1"/>
      <c r="LH8" s="1"/>
      <c r="LI8" s="1"/>
      <c r="LJ8" s="1"/>
      <c r="LK8" s="1"/>
      <c r="LL8" s="1"/>
      <c r="LM8" s="1"/>
      <c r="LN8" s="1"/>
      <c r="LO8" s="1"/>
      <c r="LP8" s="1"/>
      <c r="LQ8" s="1"/>
      <c r="LR8" s="1"/>
      <c r="LS8" s="1"/>
      <c r="LT8" s="1"/>
      <c r="LU8" s="1"/>
      <c r="LV8" s="1"/>
      <c r="LW8" s="1"/>
      <c r="LX8" s="1"/>
      <c r="LY8" s="1"/>
      <c r="LZ8" s="1"/>
      <c r="MA8" s="1"/>
      <c r="MB8" s="1"/>
      <c r="MC8" s="1"/>
      <c r="MD8" s="1"/>
      <c r="ME8" s="1"/>
      <c r="MF8" s="1"/>
      <c r="MG8" s="1"/>
      <c r="MH8" s="1"/>
      <c r="MI8" s="1"/>
      <c r="MJ8" s="1"/>
      <c r="MK8" s="1"/>
      <c r="ML8" s="1"/>
      <c r="MM8" s="1"/>
      <c r="MN8" s="1"/>
      <c r="MO8" s="1"/>
      <c r="MP8" s="1"/>
      <c r="MQ8" s="1"/>
      <c r="MR8" s="1"/>
      <c r="MS8" s="1"/>
      <c r="MT8" s="1"/>
      <c r="MU8" s="1"/>
      <c r="MV8" s="1"/>
      <c r="MW8" s="1"/>
      <c r="MX8" s="1"/>
      <c r="MY8" s="1"/>
      <c r="MZ8" s="1"/>
      <c r="NA8" s="1"/>
      <c r="NB8" s="1"/>
      <c r="NC8" s="1"/>
      <c r="ND8" s="1"/>
      <c r="NE8" s="1"/>
      <c r="NF8" s="1"/>
      <c r="NG8" s="1"/>
      <c r="NH8" s="1"/>
      <c r="NI8" s="1"/>
      <c r="NJ8" s="1"/>
      <c r="NK8" s="1"/>
      <c r="NL8" s="1"/>
      <c r="NM8" s="1"/>
      <c r="NN8" s="1"/>
      <c r="NO8" s="1"/>
      <c r="NP8" s="1"/>
      <c r="NQ8" s="1"/>
      <c r="NR8" s="1"/>
      <c r="NS8" s="1"/>
      <c r="NT8" s="1"/>
      <c r="NU8" s="1"/>
      <c r="NV8" s="1"/>
      <c r="NW8" s="1"/>
      <c r="NX8" s="1"/>
      <c r="NY8" s="1"/>
      <c r="NZ8" s="1"/>
      <c r="OA8" s="1"/>
      <c r="OB8" s="1"/>
      <c r="OC8" s="1"/>
      <c r="OD8" s="1"/>
      <c r="OE8" s="1"/>
      <c r="OF8" s="1"/>
      <c r="OG8" s="1"/>
      <c r="OH8" s="1"/>
      <c r="OI8" s="1"/>
      <c r="OJ8" s="1"/>
      <c r="OK8" s="1"/>
      <c r="OL8" s="1"/>
      <c r="OM8" s="1"/>
      <c r="ON8" s="1"/>
      <c r="OO8" s="1"/>
      <c r="OP8" s="1"/>
      <c r="OQ8" s="1"/>
      <c r="OR8" s="1"/>
      <c r="OS8" s="1"/>
      <c r="OT8" s="1"/>
      <c r="OU8" s="1"/>
      <c r="OV8" s="1"/>
      <c r="OW8" s="1"/>
      <c r="OX8" s="1"/>
      <c r="OY8" s="1"/>
      <c r="OZ8" s="1"/>
      <c r="PA8" s="1"/>
      <c r="PB8" s="1"/>
      <c r="PC8" s="1"/>
      <c r="PD8" s="1"/>
      <c r="PE8" s="1"/>
      <c r="PF8" s="1"/>
      <c r="PG8" s="1"/>
      <c r="PH8" s="1"/>
      <c r="PI8" s="1"/>
      <c r="PJ8" s="1"/>
      <c r="PK8" s="1"/>
      <c r="PL8" s="1"/>
      <c r="PM8" s="1"/>
      <c r="PN8" s="1"/>
      <c r="PO8" s="1"/>
      <c r="PP8" s="1"/>
      <c r="PQ8" s="1"/>
      <c r="PR8" s="1"/>
      <c r="PS8" s="1"/>
      <c r="PT8" s="1"/>
      <c r="PU8" s="1"/>
      <c r="PV8" s="1"/>
      <c r="PW8" s="1"/>
      <c r="PX8" s="1"/>
      <c r="PY8" s="1"/>
      <c r="PZ8" s="1"/>
      <c r="QA8" s="1"/>
      <c r="QB8" s="1"/>
      <c r="QC8" s="1"/>
      <c r="QD8" s="1"/>
      <c r="QE8" s="1"/>
      <c r="QF8" s="1"/>
      <c r="QG8" s="1"/>
      <c r="QH8" s="1"/>
      <c r="QI8" s="1"/>
      <c r="QJ8" s="1"/>
      <c r="QK8" s="1"/>
      <c r="QL8" s="1"/>
      <c r="QM8" s="1"/>
      <c r="QN8" s="1"/>
      <c r="QO8" s="1"/>
      <c r="QP8" s="1"/>
      <c r="QQ8" s="1"/>
      <c r="QR8" s="1"/>
      <c r="QS8" s="1"/>
      <c r="QT8" s="1"/>
      <c r="QU8" s="1"/>
      <c r="QV8" s="1"/>
      <c r="QW8" s="1"/>
      <c r="QX8" s="1"/>
      <c r="QY8" s="1"/>
      <c r="QZ8" s="1"/>
      <c r="RA8" s="1"/>
      <c r="RB8" s="1"/>
      <c r="RC8" s="1"/>
      <c r="RD8" s="1"/>
      <c r="RE8" s="1"/>
      <c r="RF8" s="1"/>
      <c r="RG8" s="1"/>
      <c r="RH8" s="1"/>
      <c r="RI8" s="1"/>
      <c r="RJ8" s="1"/>
      <c r="RK8" s="1"/>
      <c r="RL8" s="1"/>
      <c r="RM8" s="1"/>
      <c r="RN8" s="1"/>
      <c r="RO8" s="1"/>
      <c r="RP8" s="1"/>
      <c r="RQ8" s="1"/>
      <c r="RR8" s="1"/>
      <c r="RS8" s="1"/>
      <c r="RT8" s="1"/>
      <c r="RU8" s="1"/>
      <c r="RV8" s="1"/>
      <c r="RW8" s="1"/>
      <c r="RX8" s="1"/>
      <c r="RY8" s="1"/>
      <c r="RZ8" s="1"/>
      <c r="SA8" s="1"/>
      <c r="SB8" s="1"/>
      <c r="SC8" s="1"/>
      <c r="SD8" s="1"/>
      <c r="SE8" s="1"/>
      <c r="SF8" s="1"/>
      <c r="SG8" s="1"/>
      <c r="SH8" s="1"/>
      <c r="SI8" s="1"/>
      <c r="SJ8" s="1"/>
      <c r="SK8" s="1"/>
      <c r="SL8" s="1"/>
      <c r="SM8" s="1"/>
      <c r="SN8" s="1"/>
      <c r="SO8" s="1"/>
      <c r="SP8" s="1"/>
      <c r="SQ8" s="1"/>
      <c r="SR8" s="1"/>
      <c r="SS8" s="1"/>
      <c r="ST8" s="1"/>
      <c r="SU8" s="1"/>
      <c r="SV8" s="1"/>
      <c r="SW8" s="1"/>
      <c r="SX8" s="1"/>
      <c r="SY8" s="1"/>
      <c r="SZ8" s="1"/>
      <c r="TA8" s="1"/>
      <c r="TB8" s="1"/>
      <c r="TC8" s="1"/>
      <c r="TD8" s="1"/>
      <c r="TE8" s="1"/>
      <c r="TF8" s="1"/>
      <c r="TG8" s="1"/>
      <c r="TH8" s="1"/>
      <c r="TI8" s="1"/>
      <c r="TJ8" s="1"/>
      <c r="TK8" s="1"/>
      <c r="TL8" s="1"/>
      <c r="TM8" s="1"/>
      <c r="TN8" s="1"/>
      <c r="TO8" s="1"/>
      <c r="TP8" s="1"/>
      <c r="TQ8" s="1"/>
      <c r="TR8" s="1"/>
      <c r="TS8" s="1"/>
      <c r="TT8" s="1"/>
      <c r="TU8" s="1"/>
      <c r="TV8" s="1"/>
      <c r="TW8" s="1"/>
      <c r="TX8" s="1"/>
      <c r="TY8" s="1"/>
      <c r="TZ8" s="1"/>
      <c r="UA8" s="1"/>
      <c r="UB8" s="1"/>
      <c r="UC8" s="1"/>
      <c r="UD8" s="1"/>
      <c r="UE8" s="1"/>
      <c r="UF8" s="1"/>
      <c r="UG8" s="1"/>
      <c r="UH8" s="1"/>
      <c r="UI8" s="1"/>
      <c r="UJ8" s="1"/>
      <c r="UK8" s="1"/>
      <c r="UL8" s="1"/>
      <c r="UM8" s="1"/>
      <c r="UN8" s="1"/>
      <c r="UO8" s="1"/>
      <c r="UP8" s="1"/>
      <c r="UQ8" s="1"/>
      <c r="UR8" s="1"/>
      <c r="US8" s="1"/>
      <c r="UT8" s="1"/>
      <c r="UU8" s="1"/>
      <c r="UV8" s="1"/>
      <c r="UW8" s="1"/>
      <c r="UX8" s="1"/>
      <c r="UY8" s="1"/>
      <c r="UZ8" s="1"/>
      <c r="VA8" s="1"/>
      <c r="VB8" s="1"/>
      <c r="VC8" s="1"/>
      <c r="VD8" s="1"/>
      <c r="VE8" s="1"/>
      <c r="VF8" s="1"/>
      <c r="VG8" s="1"/>
      <c r="VH8" s="1"/>
      <c r="VI8" s="1"/>
      <c r="VJ8" s="1"/>
      <c r="VK8" s="1"/>
      <c r="VL8" s="1"/>
      <c r="VM8" s="1"/>
      <c r="VN8" s="1"/>
      <c r="VO8" s="1"/>
      <c r="VP8" s="1"/>
      <c r="VQ8" s="1"/>
      <c r="VR8" s="1"/>
      <c r="VS8" s="1"/>
      <c r="VT8" s="1"/>
      <c r="VU8" s="1"/>
      <c r="VV8" s="1"/>
      <c r="VW8" s="1"/>
      <c r="VX8" s="1"/>
      <c r="VY8" s="1"/>
      <c r="VZ8" s="1"/>
      <c r="WA8" s="1"/>
      <c r="WB8" s="1"/>
      <c r="WC8" s="1"/>
      <c r="WD8" s="1"/>
      <c r="WE8" s="1"/>
      <c r="WF8" s="1"/>
      <c r="WG8" s="1"/>
      <c r="WH8" s="1"/>
      <c r="WI8" s="1"/>
      <c r="WJ8" s="1"/>
      <c r="WK8" s="1"/>
      <c r="WL8" s="1"/>
      <c r="WM8" s="1"/>
      <c r="WN8" s="1"/>
      <c r="WO8" s="1"/>
      <c r="WP8" s="1"/>
      <c r="WQ8" s="1"/>
      <c r="WR8" s="1"/>
      <c r="WS8" s="1"/>
      <c r="WT8" s="1"/>
      <c r="WU8" s="1"/>
      <c r="WV8" s="1"/>
      <c r="WW8" s="1"/>
      <c r="WX8" s="1"/>
      <c r="WY8" s="1"/>
      <c r="WZ8" s="1"/>
      <c r="XA8" s="1"/>
      <c r="XB8" s="1"/>
      <c r="XC8" s="1"/>
      <c r="XD8" s="1"/>
      <c r="XE8" s="1"/>
      <c r="XF8" s="1"/>
      <c r="XG8" s="1"/>
      <c r="XH8" s="1"/>
      <c r="XI8" s="1"/>
      <c r="XJ8" s="1"/>
      <c r="XK8" s="1"/>
      <c r="XL8" s="1"/>
      <c r="XM8" s="1"/>
      <c r="XN8" s="1"/>
      <c r="XO8" s="1"/>
      <c r="XP8" s="1"/>
      <c r="XQ8" s="1"/>
      <c r="XR8" s="1"/>
      <c r="XS8" s="1"/>
      <c r="XT8" s="1"/>
      <c r="XU8" s="1"/>
      <c r="XV8" s="1"/>
      <c r="XW8" s="1"/>
      <c r="XX8" s="1"/>
      <c r="XY8" s="1"/>
      <c r="XZ8" s="1"/>
      <c r="YA8" s="1"/>
      <c r="YB8" s="1"/>
      <c r="YC8" s="1"/>
      <c r="YD8" s="1"/>
      <c r="YE8" s="1"/>
      <c r="YF8" s="1"/>
      <c r="YG8" s="1"/>
      <c r="YH8" s="1"/>
      <c r="YI8" s="1"/>
      <c r="YJ8" s="1"/>
      <c r="YK8" s="1"/>
      <c r="YL8" s="1"/>
      <c r="YM8" s="1"/>
      <c r="YN8" s="1"/>
      <c r="YO8" s="1"/>
      <c r="YP8" s="1"/>
      <c r="YQ8" s="1"/>
      <c r="YR8" s="1"/>
      <c r="YS8" s="1"/>
      <c r="YT8" s="1"/>
      <c r="YU8" s="1"/>
      <c r="YV8" s="1"/>
      <c r="YW8" s="1"/>
      <c r="YX8" s="1"/>
      <c r="YY8" s="1"/>
      <c r="YZ8" s="1"/>
      <c r="ZA8" s="1"/>
      <c r="ZB8" s="1"/>
      <c r="ZC8" s="1"/>
      <c r="ZD8" s="1"/>
      <c r="ZE8" s="1"/>
      <c r="ZF8" s="1"/>
      <c r="ZG8" s="1"/>
      <c r="ZH8" s="1"/>
      <c r="ZI8" s="1"/>
      <c r="ZJ8" s="1"/>
      <c r="ZK8" s="1"/>
      <c r="ZL8" s="1"/>
      <c r="ZM8" s="1"/>
      <c r="ZN8" s="1"/>
      <c r="ZO8" s="1"/>
      <c r="ZP8" s="1"/>
      <c r="ZQ8" s="1"/>
      <c r="ZR8" s="1"/>
      <c r="ZS8" s="1"/>
      <c r="ZT8" s="1"/>
      <c r="ZU8" s="1"/>
      <c r="ZV8" s="1"/>
      <c r="ZW8" s="1"/>
      <c r="ZX8" s="1"/>
      <c r="ZY8" s="1"/>
      <c r="ZZ8" s="1"/>
      <c r="AAA8" s="1"/>
      <c r="AAB8" s="1"/>
      <c r="AAC8" s="1"/>
      <c r="AAD8" s="1"/>
      <c r="AAE8" s="1"/>
      <c r="AAF8" s="1"/>
      <c r="AAG8" s="1"/>
      <c r="AAH8" s="1"/>
      <c r="AAI8" s="1"/>
      <c r="AAJ8" s="1"/>
      <c r="AAK8" s="1"/>
      <c r="AAL8" s="1"/>
      <c r="AAM8" s="1"/>
      <c r="AAN8" s="1"/>
      <c r="AAO8" s="1"/>
      <c r="AAP8" s="1"/>
      <c r="AAQ8" s="1"/>
      <c r="AAR8" s="1"/>
      <c r="AAS8" s="1"/>
      <c r="AAT8" s="1"/>
      <c r="AAU8" s="1"/>
      <c r="AAV8" s="1"/>
      <c r="AAW8" s="1"/>
      <c r="AAX8" s="1"/>
      <c r="AAY8" s="1"/>
      <c r="AAZ8" s="1"/>
      <c r="ABA8" s="1"/>
      <c r="ABB8" s="1"/>
      <c r="ABC8" s="1"/>
      <c r="ABD8" s="1"/>
      <c r="ABE8" s="1"/>
      <c r="ABF8" s="1"/>
      <c r="ABG8" s="1"/>
      <c r="ABH8" s="1"/>
      <c r="ABI8" s="1"/>
      <c r="ABJ8" s="1"/>
      <c r="ABK8" s="1"/>
      <c r="ABL8" s="1"/>
      <c r="ABM8" s="1"/>
      <c r="ABN8" s="1"/>
      <c r="ABO8" s="1"/>
      <c r="ABP8" s="1"/>
      <c r="ABQ8" s="1"/>
      <c r="ABR8" s="1"/>
      <c r="ABS8" s="1"/>
      <c r="ABT8" s="1"/>
      <c r="ABU8" s="1"/>
      <c r="ABV8" s="1"/>
      <c r="ABW8" s="1"/>
      <c r="ABX8" s="1"/>
      <c r="ABY8" s="1"/>
      <c r="ABZ8" s="1"/>
      <c r="ACA8" s="1"/>
      <c r="ACB8" s="1"/>
      <c r="ACC8" s="1"/>
      <c r="ACD8" s="1"/>
      <c r="ACE8" s="1"/>
      <c r="ACF8" s="1"/>
      <c r="ACG8" s="1"/>
      <c r="ACH8" s="1"/>
      <c r="ACI8" s="1"/>
      <c r="ACJ8" s="1"/>
      <c r="ACK8" s="1"/>
      <c r="ACL8" s="1"/>
      <c r="ACM8" s="1"/>
      <c r="ACN8" s="1"/>
      <c r="ACO8" s="1"/>
      <c r="ACP8" s="1"/>
      <c r="ACQ8" s="1"/>
      <c r="ACR8" s="1"/>
      <c r="ACS8" s="1"/>
      <c r="ACT8" s="1"/>
      <c r="ACU8" s="1"/>
      <c r="ACV8" s="1"/>
      <c r="ACW8" s="1"/>
      <c r="ACX8" s="1"/>
      <c r="ACY8" s="1"/>
      <c r="ACZ8" s="1"/>
      <c r="ADA8" s="1"/>
      <c r="ADB8" s="1"/>
      <c r="ADC8" s="1"/>
      <c r="ADD8" s="1"/>
      <c r="ADE8" s="1"/>
      <c r="ADF8" s="1"/>
      <c r="ADG8" s="1"/>
      <c r="ADH8" s="1"/>
      <c r="ADI8" s="1"/>
      <c r="ADJ8" s="1"/>
      <c r="ADK8" s="1"/>
      <c r="ADL8" s="1"/>
      <c r="ADM8" s="1"/>
      <c r="ADN8" s="1"/>
      <c r="ADO8" s="1"/>
      <c r="ADP8" s="1"/>
      <c r="ADQ8" s="1"/>
      <c r="ADR8" s="1"/>
      <c r="ADS8" s="1"/>
      <c r="ADT8" s="1"/>
      <c r="ADU8" s="1"/>
      <c r="ADV8" s="1"/>
      <c r="ADW8" s="1"/>
      <c r="ADX8" s="1"/>
      <c r="ADY8" s="1"/>
      <c r="ADZ8" s="1"/>
      <c r="AEA8" s="1"/>
      <c r="AEB8" s="1"/>
      <c r="AEC8" s="1"/>
      <c r="AED8" s="1"/>
      <c r="AEE8" s="1"/>
      <c r="AEF8" s="1"/>
      <c r="AEG8" s="1"/>
      <c r="AEH8" s="1"/>
      <c r="AEI8" s="1"/>
      <c r="AEJ8" s="1"/>
      <c r="AEK8" s="1"/>
      <c r="AEL8" s="1"/>
      <c r="AEM8" s="1"/>
      <c r="AEN8" s="1"/>
      <c r="AEO8" s="1"/>
      <c r="AEP8" s="1"/>
      <c r="AEQ8" s="1"/>
      <c r="AER8" s="1"/>
      <c r="AES8" s="1"/>
      <c r="AET8" s="1"/>
      <c r="AEU8" s="1"/>
      <c r="AEV8" s="1"/>
      <c r="AEW8" s="1"/>
      <c r="AEX8" s="1"/>
      <c r="AEY8" s="1"/>
      <c r="AEZ8" s="1"/>
      <c r="AFA8" s="1"/>
      <c r="AFB8" s="1"/>
      <c r="AFC8" s="1"/>
      <c r="AFD8" s="1"/>
      <c r="AFE8" s="1"/>
      <c r="AFF8" s="1"/>
      <c r="AFG8" s="1"/>
      <c r="AFH8" s="1"/>
      <c r="AFI8" s="1"/>
      <c r="AFJ8" s="1"/>
      <c r="AFK8" s="1"/>
      <c r="AFL8" s="1"/>
      <c r="AFM8" s="1"/>
      <c r="AFN8" s="1"/>
      <c r="AFO8" s="1"/>
      <c r="AFP8" s="1"/>
      <c r="AFQ8" s="1"/>
      <c r="AFR8" s="1"/>
      <c r="AFS8" s="1"/>
      <c r="AFT8" s="1"/>
      <c r="AFU8" s="1"/>
      <c r="AFV8" s="1"/>
      <c r="AFW8" s="1"/>
      <c r="AFX8" s="1"/>
      <c r="AFY8" s="1"/>
      <c r="AFZ8" s="1"/>
      <c r="AGA8" s="1"/>
      <c r="AGB8" s="1"/>
      <c r="AGC8" s="1"/>
      <c r="AGD8" s="1"/>
      <c r="AGE8" s="1"/>
      <c r="AGF8" s="1"/>
      <c r="AGG8" s="1"/>
      <c r="AGH8" s="1"/>
      <c r="AGI8" s="1"/>
      <c r="AGJ8" s="1"/>
      <c r="AGK8" s="1"/>
      <c r="AGL8" s="1"/>
      <c r="AGM8" s="1"/>
      <c r="AGN8" s="1"/>
      <c r="AGO8" s="1"/>
      <c r="AGP8" s="1"/>
      <c r="AGQ8" s="1"/>
      <c r="AGR8" s="1"/>
      <c r="AGS8" s="1"/>
      <c r="AGT8" s="1"/>
      <c r="AGU8" s="1"/>
      <c r="AGV8" s="1"/>
      <c r="AGW8" s="1"/>
      <c r="AGX8" s="1"/>
      <c r="AGY8" s="1"/>
      <c r="AGZ8" s="1"/>
      <c r="AHA8" s="1"/>
      <c r="AHB8" s="1"/>
      <c r="AHC8" s="1"/>
      <c r="AHD8" s="1"/>
      <c r="AHE8" s="1"/>
      <c r="AHF8" s="1"/>
      <c r="AHG8" s="1"/>
      <c r="AHH8" s="1"/>
      <c r="AHI8" s="1"/>
      <c r="AHJ8" s="1"/>
      <c r="AHK8" s="1"/>
      <c r="AHL8" s="1"/>
      <c r="AHM8" s="1"/>
      <c r="AHN8" s="1"/>
      <c r="AHO8" s="1"/>
      <c r="AHP8" s="1"/>
      <c r="AHQ8" s="1"/>
      <c r="AHR8" s="1"/>
      <c r="AHS8" s="1"/>
      <c r="AHT8" s="1"/>
      <c r="AHU8" s="1"/>
      <c r="AHV8" s="1"/>
      <c r="AHW8" s="1"/>
      <c r="AHX8" s="1"/>
      <c r="AHY8" s="1"/>
      <c r="AHZ8" s="1"/>
      <c r="AIA8" s="1"/>
      <c r="AIB8" s="1"/>
      <c r="AIC8" s="1"/>
      <c r="AID8" s="1"/>
      <c r="AIE8" s="1"/>
      <c r="AIF8" s="1"/>
      <c r="AIG8" s="1"/>
      <c r="AIH8" s="1"/>
      <c r="AII8" s="1"/>
      <c r="AIJ8" s="1"/>
      <c r="AIK8" s="1"/>
      <c r="AIL8" s="1"/>
      <c r="AIM8" s="1"/>
      <c r="AIN8" s="1"/>
      <c r="AIO8" s="1"/>
      <c r="AIP8" s="1"/>
      <c r="AIQ8" s="1"/>
      <c r="AIR8" s="1"/>
      <c r="AIS8" s="1"/>
      <c r="AIT8" s="1"/>
      <c r="AIU8" s="1"/>
      <c r="AIV8" s="1"/>
      <c r="AIW8" s="1"/>
      <c r="AIX8" s="1"/>
      <c r="AIY8" s="1"/>
      <c r="AIZ8" s="1"/>
      <c r="AJA8" s="1"/>
      <c r="AJB8" s="1"/>
      <c r="AJC8" s="1"/>
      <c r="AJD8" s="1"/>
      <c r="AJE8" s="1"/>
      <c r="AJF8" s="1"/>
      <c r="AJG8" s="1"/>
      <c r="AJH8" s="1"/>
      <c r="AJI8" s="1"/>
      <c r="AJJ8" s="1"/>
      <c r="AJK8" s="1"/>
      <c r="AJL8" s="1"/>
      <c r="AJM8" s="1"/>
      <c r="AJN8" s="1"/>
      <c r="AJO8" s="1"/>
      <c r="AJP8" s="1"/>
      <c r="AJQ8" s="1"/>
      <c r="AJR8" s="1"/>
      <c r="AJS8" s="1"/>
      <c r="AJT8" s="1"/>
      <c r="AJU8" s="1"/>
      <c r="AJV8" s="1"/>
      <c r="AJW8" s="1"/>
      <c r="AJX8" s="1"/>
      <c r="AJY8" s="1"/>
      <c r="AJZ8" s="1"/>
      <c r="AKA8" s="1"/>
      <c r="AKB8" s="1"/>
      <c r="AKC8" s="1"/>
      <c r="AKD8" s="1"/>
      <c r="AKE8" s="1"/>
      <c r="AKF8" s="1"/>
      <c r="AKG8" s="1"/>
      <c r="AKH8" s="1"/>
      <c r="AKI8" s="1"/>
      <c r="AKJ8" s="1"/>
      <c r="AKK8" s="1"/>
      <c r="AKL8" s="1"/>
      <c r="AKM8" s="1"/>
      <c r="AKN8" s="1"/>
      <c r="AKO8" s="1"/>
      <c r="AKP8" s="1"/>
      <c r="AKQ8" s="1"/>
      <c r="AKR8" s="1"/>
      <c r="AKS8" s="1"/>
      <c r="AKT8" s="1"/>
      <c r="AKU8" s="1"/>
      <c r="AKV8" s="1"/>
      <c r="AKW8" s="1"/>
      <c r="AKX8" s="1"/>
      <c r="AKY8" s="1"/>
      <c r="AKZ8" s="1"/>
      <c r="ALA8" s="1"/>
      <c r="ALB8" s="1"/>
      <c r="ALC8" s="1"/>
      <c r="ALD8" s="1"/>
      <c r="ALE8" s="1"/>
      <c r="ALF8" s="1"/>
      <c r="ALG8" s="1"/>
      <c r="ALH8" s="1"/>
      <c r="ALI8" s="1"/>
      <c r="ALJ8" s="1"/>
      <c r="ALK8" s="1"/>
      <c r="ALL8" s="1"/>
      <c r="ALM8" s="1"/>
      <c r="ALN8" s="1"/>
      <c r="ALO8" s="1"/>
      <c r="ALP8" s="1"/>
      <c r="ALQ8" s="1"/>
      <c r="ALR8" s="1"/>
      <c r="ALS8" s="1"/>
      <c r="ALT8" s="1"/>
      <c r="ALU8" s="1"/>
      <c r="ALV8" s="1"/>
      <c r="ALW8" s="1"/>
      <c r="ALX8" s="1"/>
      <c r="ALY8" s="1"/>
      <c r="ALZ8" s="1"/>
      <c r="AMA8" s="1"/>
      <c r="AMB8" s="1"/>
      <c r="AMC8" s="1"/>
      <c r="AMD8" s="1"/>
      <c r="AME8" s="1"/>
      <c r="AMF8" s="1"/>
      <c r="AMG8" s="1"/>
      <c r="AMH8" s="1"/>
      <c r="AMI8" s="1"/>
      <c r="AMJ8" s="1"/>
      <c r="AMK8" s="1"/>
      <c r="AML8" s="1"/>
      <c r="AMM8" s="1"/>
      <c r="AMN8" s="1"/>
      <c r="AMO8" s="1"/>
      <c r="AMP8" s="1"/>
      <c r="AMQ8" s="1"/>
      <c r="AMR8" s="1"/>
      <c r="AMS8" s="1"/>
      <c r="AMT8" s="1"/>
      <c r="AMU8" s="1"/>
      <c r="AMV8" s="1"/>
      <c r="AMW8" s="1"/>
      <c r="AMX8" s="1"/>
      <c r="AMY8" s="1"/>
      <c r="AMZ8" s="1"/>
      <c r="ANA8" s="1"/>
      <c r="ANB8" s="1"/>
    </row>
    <row r="9" spans="1:1042" s="28" customFormat="1">
      <c r="A9" s="26">
        <v>42758</v>
      </c>
      <c r="B9" s="28" t="s">
        <v>28</v>
      </c>
      <c r="C9" s="27">
        <v>75</v>
      </c>
      <c r="D9" s="27">
        <v>8</v>
      </c>
      <c r="E9" s="27">
        <v>16</v>
      </c>
      <c r="F9" s="27">
        <v>2160</v>
      </c>
      <c r="G9" s="29">
        <f>IF(E9=0,0,F9/E9)</f>
        <v>135</v>
      </c>
      <c r="H9" s="27">
        <v>1679</v>
      </c>
      <c r="I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  <c r="GM9" s="1"/>
      <c r="GN9" s="1"/>
      <c r="GO9" s="1"/>
      <c r="GP9" s="1"/>
      <c r="GQ9" s="1"/>
      <c r="GR9" s="1"/>
      <c r="GS9" s="1"/>
      <c r="GT9" s="1"/>
      <c r="GU9" s="1"/>
      <c r="GV9" s="1"/>
      <c r="GW9" s="1"/>
      <c r="GX9" s="1"/>
      <c r="GY9" s="1"/>
      <c r="GZ9" s="1"/>
      <c r="HA9" s="1"/>
      <c r="HB9" s="1"/>
      <c r="HC9" s="1"/>
      <c r="HD9" s="1"/>
      <c r="HE9" s="1"/>
      <c r="HF9" s="1"/>
      <c r="HG9" s="1"/>
      <c r="HH9" s="1"/>
      <c r="HI9" s="1"/>
      <c r="HJ9" s="1"/>
      <c r="HK9" s="1"/>
      <c r="HL9" s="1"/>
      <c r="HM9" s="1"/>
      <c r="HN9" s="1"/>
      <c r="HO9" s="1"/>
      <c r="HP9" s="1"/>
      <c r="HQ9" s="1"/>
      <c r="HR9" s="1"/>
      <c r="HS9" s="1"/>
      <c r="HT9" s="1"/>
      <c r="HU9" s="1"/>
      <c r="HV9" s="1"/>
      <c r="HW9" s="1"/>
      <c r="HX9" s="1"/>
      <c r="HY9" s="1"/>
      <c r="HZ9" s="1"/>
      <c r="IA9" s="1"/>
      <c r="IB9" s="1"/>
      <c r="IC9" s="1"/>
      <c r="ID9" s="1"/>
      <c r="IE9" s="1"/>
      <c r="IF9" s="1"/>
      <c r="IG9" s="1"/>
      <c r="IH9" s="1"/>
      <c r="II9" s="1"/>
      <c r="IJ9" s="1"/>
      <c r="IK9" s="1"/>
      <c r="IL9" s="1"/>
      <c r="IM9" s="1"/>
      <c r="IN9" s="1"/>
      <c r="IO9" s="1"/>
      <c r="IP9" s="1"/>
      <c r="IQ9" s="1"/>
      <c r="IR9" s="1"/>
      <c r="IS9" s="1"/>
      <c r="IT9" s="1"/>
      <c r="IU9" s="1"/>
      <c r="IV9" s="1"/>
      <c r="IW9" s="1"/>
      <c r="IX9" s="1"/>
      <c r="IY9" s="1"/>
      <c r="IZ9" s="1"/>
      <c r="JA9" s="1"/>
      <c r="JB9" s="1"/>
      <c r="JC9" s="1"/>
      <c r="JD9" s="1"/>
      <c r="JE9" s="1"/>
      <c r="JF9" s="1"/>
      <c r="JG9" s="1"/>
      <c r="JH9" s="1"/>
      <c r="JI9" s="1"/>
      <c r="JJ9" s="1"/>
      <c r="JK9" s="1"/>
      <c r="JL9" s="1"/>
      <c r="JM9" s="1"/>
      <c r="JN9" s="1"/>
      <c r="JO9" s="1"/>
      <c r="JP9" s="1"/>
      <c r="JQ9" s="1"/>
      <c r="JR9" s="1"/>
      <c r="JS9" s="1"/>
      <c r="JT9" s="1"/>
      <c r="JU9" s="1"/>
      <c r="JV9" s="1"/>
      <c r="JW9" s="1"/>
      <c r="JX9" s="1"/>
      <c r="JY9" s="1"/>
      <c r="JZ9" s="1"/>
      <c r="KA9" s="1"/>
      <c r="KB9" s="1"/>
      <c r="KC9" s="1"/>
      <c r="KD9" s="1"/>
      <c r="KE9" s="1"/>
      <c r="KF9" s="1"/>
      <c r="KG9" s="1"/>
      <c r="KH9" s="1"/>
      <c r="KI9" s="1"/>
      <c r="KJ9" s="1"/>
      <c r="KK9" s="1"/>
      <c r="KL9" s="1"/>
      <c r="KM9" s="1"/>
      <c r="KN9" s="1"/>
      <c r="KO9" s="1"/>
      <c r="KP9" s="1"/>
      <c r="KQ9" s="1"/>
      <c r="KR9" s="1"/>
      <c r="KS9" s="1"/>
      <c r="KT9" s="1"/>
      <c r="KU9" s="1"/>
      <c r="KV9" s="1"/>
      <c r="KW9" s="1"/>
      <c r="KX9" s="1"/>
      <c r="KY9" s="1"/>
      <c r="KZ9" s="1"/>
      <c r="LA9" s="1"/>
      <c r="LB9" s="1"/>
      <c r="LC9" s="1"/>
      <c r="LD9" s="1"/>
      <c r="LE9" s="1"/>
      <c r="LF9" s="1"/>
      <c r="LG9" s="1"/>
      <c r="LH9" s="1"/>
      <c r="LI9" s="1"/>
      <c r="LJ9" s="1"/>
      <c r="LK9" s="1"/>
      <c r="LL9" s="1"/>
      <c r="LM9" s="1"/>
      <c r="LN9" s="1"/>
      <c r="LO9" s="1"/>
      <c r="LP9" s="1"/>
      <c r="LQ9" s="1"/>
      <c r="LR9" s="1"/>
      <c r="LS9" s="1"/>
      <c r="LT9" s="1"/>
      <c r="LU9" s="1"/>
      <c r="LV9" s="1"/>
      <c r="LW9" s="1"/>
      <c r="LX9" s="1"/>
      <c r="LY9" s="1"/>
      <c r="LZ9" s="1"/>
      <c r="MA9" s="1"/>
      <c r="MB9" s="1"/>
      <c r="MC9" s="1"/>
      <c r="MD9" s="1"/>
      <c r="ME9" s="1"/>
      <c r="MF9" s="1"/>
      <c r="MG9" s="1"/>
      <c r="MH9" s="1"/>
      <c r="MI9" s="1"/>
      <c r="MJ9" s="1"/>
      <c r="MK9" s="1"/>
      <c r="ML9" s="1"/>
      <c r="MM9" s="1"/>
      <c r="MN9" s="1"/>
      <c r="MO9" s="1"/>
      <c r="MP9" s="1"/>
      <c r="MQ9" s="1"/>
      <c r="MR9" s="1"/>
      <c r="MS9" s="1"/>
      <c r="MT9" s="1"/>
      <c r="MU9" s="1"/>
      <c r="MV9" s="1"/>
      <c r="MW9" s="1"/>
      <c r="MX9" s="1"/>
      <c r="MY9" s="1"/>
      <c r="MZ9" s="1"/>
      <c r="NA9" s="1"/>
      <c r="NB9" s="1"/>
      <c r="NC9" s="1"/>
      <c r="ND9" s="1"/>
      <c r="NE9" s="1"/>
      <c r="NF9" s="1"/>
      <c r="NG9" s="1"/>
      <c r="NH9" s="1"/>
      <c r="NI9" s="1"/>
      <c r="NJ9" s="1"/>
      <c r="NK9" s="1"/>
      <c r="NL9" s="1"/>
      <c r="NM9" s="1"/>
      <c r="NN9" s="1"/>
      <c r="NO9" s="1"/>
      <c r="NP9" s="1"/>
      <c r="NQ9" s="1"/>
      <c r="NR9" s="1"/>
      <c r="NS9" s="1"/>
      <c r="NT9" s="1"/>
      <c r="NU9" s="1"/>
      <c r="NV9" s="1"/>
      <c r="NW9" s="1"/>
      <c r="NX9" s="1"/>
      <c r="NY9" s="1"/>
      <c r="NZ9" s="1"/>
      <c r="OA9" s="1"/>
      <c r="OB9" s="1"/>
      <c r="OC9" s="1"/>
      <c r="OD9" s="1"/>
      <c r="OE9" s="1"/>
      <c r="OF9" s="1"/>
      <c r="OG9" s="1"/>
      <c r="OH9" s="1"/>
      <c r="OI9" s="1"/>
      <c r="OJ9" s="1"/>
      <c r="OK9" s="1"/>
      <c r="OL9" s="1"/>
      <c r="OM9" s="1"/>
      <c r="ON9" s="1"/>
      <c r="OO9" s="1"/>
      <c r="OP9" s="1"/>
      <c r="OQ9" s="1"/>
      <c r="OR9" s="1"/>
      <c r="OS9" s="1"/>
      <c r="OT9" s="1"/>
      <c r="OU9" s="1"/>
      <c r="OV9" s="1"/>
      <c r="OW9" s="1"/>
      <c r="OX9" s="1"/>
      <c r="OY9" s="1"/>
      <c r="OZ9" s="1"/>
      <c r="PA9" s="1"/>
      <c r="PB9" s="1"/>
      <c r="PC9" s="1"/>
      <c r="PD9" s="1"/>
      <c r="PE9" s="1"/>
      <c r="PF9" s="1"/>
      <c r="PG9" s="1"/>
      <c r="PH9" s="1"/>
      <c r="PI9" s="1"/>
      <c r="PJ9" s="1"/>
      <c r="PK9" s="1"/>
      <c r="PL9" s="1"/>
      <c r="PM9" s="1"/>
      <c r="PN9" s="1"/>
      <c r="PO9" s="1"/>
      <c r="PP9" s="1"/>
      <c r="PQ9" s="1"/>
      <c r="PR9" s="1"/>
      <c r="PS9" s="1"/>
      <c r="PT9" s="1"/>
      <c r="PU9" s="1"/>
      <c r="PV9" s="1"/>
      <c r="PW9" s="1"/>
      <c r="PX9" s="1"/>
      <c r="PY9" s="1"/>
      <c r="PZ9" s="1"/>
      <c r="QA9" s="1"/>
      <c r="QB9" s="1"/>
      <c r="QC9" s="1"/>
      <c r="QD9" s="1"/>
      <c r="QE9" s="1"/>
      <c r="QF9" s="1"/>
      <c r="QG9" s="1"/>
      <c r="QH9" s="1"/>
      <c r="QI9" s="1"/>
      <c r="QJ9" s="1"/>
      <c r="QK9" s="1"/>
      <c r="QL9" s="1"/>
      <c r="QM9" s="1"/>
      <c r="QN9" s="1"/>
      <c r="QO9" s="1"/>
      <c r="QP9" s="1"/>
      <c r="QQ9" s="1"/>
      <c r="QR9" s="1"/>
      <c r="QS9" s="1"/>
      <c r="QT9" s="1"/>
      <c r="QU9" s="1"/>
      <c r="QV9" s="1"/>
      <c r="QW9" s="1"/>
      <c r="QX9" s="1"/>
      <c r="QY9" s="1"/>
      <c r="QZ9" s="1"/>
      <c r="RA9" s="1"/>
      <c r="RB9" s="1"/>
      <c r="RC9" s="1"/>
      <c r="RD9" s="1"/>
      <c r="RE9" s="1"/>
      <c r="RF9" s="1"/>
      <c r="RG9" s="1"/>
      <c r="RH9" s="1"/>
      <c r="RI9" s="1"/>
      <c r="RJ9" s="1"/>
      <c r="RK9" s="1"/>
      <c r="RL9" s="1"/>
      <c r="RM9" s="1"/>
      <c r="RN9" s="1"/>
      <c r="RO9" s="1"/>
      <c r="RP9" s="1"/>
      <c r="RQ9" s="1"/>
      <c r="RR9" s="1"/>
      <c r="RS9" s="1"/>
      <c r="RT9" s="1"/>
      <c r="RU9" s="1"/>
      <c r="RV9" s="1"/>
      <c r="RW9" s="1"/>
      <c r="RX9" s="1"/>
      <c r="RY9" s="1"/>
      <c r="RZ9" s="1"/>
      <c r="SA9" s="1"/>
      <c r="SB9" s="1"/>
      <c r="SC9" s="1"/>
      <c r="SD9" s="1"/>
      <c r="SE9" s="1"/>
      <c r="SF9" s="1"/>
      <c r="SG9" s="1"/>
      <c r="SH9" s="1"/>
      <c r="SI9" s="1"/>
      <c r="SJ9" s="1"/>
      <c r="SK9" s="1"/>
      <c r="SL9" s="1"/>
      <c r="SM9" s="1"/>
      <c r="SN9" s="1"/>
      <c r="SO9" s="1"/>
      <c r="SP9" s="1"/>
      <c r="SQ9" s="1"/>
      <c r="SR9" s="1"/>
      <c r="SS9" s="1"/>
      <c r="ST9" s="1"/>
      <c r="SU9" s="1"/>
      <c r="SV9" s="1"/>
      <c r="SW9" s="1"/>
      <c r="SX9" s="1"/>
      <c r="SY9" s="1"/>
      <c r="SZ9" s="1"/>
      <c r="TA9" s="1"/>
      <c r="TB9" s="1"/>
      <c r="TC9" s="1"/>
      <c r="TD9" s="1"/>
      <c r="TE9" s="1"/>
      <c r="TF9" s="1"/>
      <c r="TG9" s="1"/>
      <c r="TH9" s="1"/>
      <c r="TI9" s="1"/>
      <c r="TJ9" s="1"/>
      <c r="TK9" s="1"/>
      <c r="TL9" s="1"/>
      <c r="TM9" s="1"/>
      <c r="TN9" s="1"/>
      <c r="TO9" s="1"/>
      <c r="TP9" s="1"/>
      <c r="TQ9" s="1"/>
      <c r="TR9" s="1"/>
      <c r="TS9" s="1"/>
      <c r="TT9" s="1"/>
      <c r="TU9" s="1"/>
      <c r="TV9" s="1"/>
      <c r="TW9" s="1"/>
      <c r="TX9" s="1"/>
      <c r="TY9" s="1"/>
      <c r="TZ9" s="1"/>
      <c r="UA9" s="1"/>
      <c r="UB9" s="1"/>
      <c r="UC9" s="1"/>
      <c r="UD9" s="1"/>
      <c r="UE9" s="1"/>
      <c r="UF9" s="1"/>
      <c r="UG9" s="1"/>
      <c r="UH9" s="1"/>
      <c r="UI9" s="1"/>
      <c r="UJ9" s="1"/>
      <c r="UK9" s="1"/>
      <c r="UL9" s="1"/>
      <c r="UM9" s="1"/>
      <c r="UN9" s="1"/>
      <c r="UO9" s="1"/>
      <c r="UP9" s="1"/>
      <c r="UQ9" s="1"/>
      <c r="UR9" s="1"/>
      <c r="US9" s="1"/>
      <c r="UT9" s="1"/>
      <c r="UU9" s="1"/>
      <c r="UV9" s="1"/>
      <c r="UW9" s="1"/>
      <c r="UX9" s="1"/>
      <c r="UY9" s="1"/>
      <c r="UZ9" s="1"/>
      <c r="VA9" s="1"/>
      <c r="VB9" s="1"/>
      <c r="VC9" s="1"/>
      <c r="VD9" s="1"/>
      <c r="VE9" s="1"/>
      <c r="VF9" s="1"/>
      <c r="VG9" s="1"/>
      <c r="VH9" s="1"/>
      <c r="VI9" s="1"/>
      <c r="VJ9" s="1"/>
      <c r="VK9" s="1"/>
      <c r="VL9" s="1"/>
      <c r="VM9" s="1"/>
      <c r="VN9" s="1"/>
      <c r="VO9" s="1"/>
      <c r="VP9" s="1"/>
      <c r="VQ9" s="1"/>
      <c r="VR9" s="1"/>
      <c r="VS9" s="1"/>
      <c r="VT9" s="1"/>
      <c r="VU9" s="1"/>
      <c r="VV9" s="1"/>
      <c r="VW9" s="1"/>
      <c r="VX9" s="1"/>
      <c r="VY9" s="1"/>
      <c r="VZ9" s="1"/>
      <c r="WA9" s="1"/>
      <c r="WB9" s="1"/>
      <c r="WC9" s="1"/>
      <c r="WD9" s="1"/>
      <c r="WE9" s="1"/>
      <c r="WF9" s="1"/>
      <c r="WG9" s="1"/>
      <c r="WH9" s="1"/>
      <c r="WI9" s="1"/>
      <c r="WJ9" s="1"/>
      <c r="WK9" s="1"/>
      <c r="WL9" s="1"/>
      <c r="WM9" s="1"/>
      <c r="WN9" s="1"/>
      <c r="WO9" s="1"/>
      <c r="WP9" s="1"/>
      <c r="WQ9" s="1"/>
      <c r="WR9" s="1"/>
      <c r="WS9" s="1"/>
      <c r="WT9" s="1"/>
      <c r="WU9" s="1"/>
      <c r="WV9" s="1"/>
      <c r="WW9" s="1"/>
      <c r="WX9" s="1"/>
      <c r="WY9" s="1"/>
      <c r="WZ9" s="1"/>
      <c r="XA9" s="1"/>
      <c r="XB9" s="1"/>
      <c r="XC9" s="1"/>
      <c r="XD9" s="1"/>
      <c r="XE9" s="1"/>
      <c r="XF9" s="1"/>
      <c r="XG9" s="1"/>
      <c r="XH9" s="1"/>
      <c r="XI9" s="1"/>
      <c r="XJ9" s="1"/>
      <c r="XK9" s="1"/>
      <c r="XL9" s="1"/>
      <c r="XM9" s="1"/>
      <c r="XN9" s="1"/>
      <c r="XO9" s="1"/>
      <c r="XP9" s="1"/>
      <c r="XQ9" s="1"/>
      <c r="XR9" s="1"/>
      <c r="XS9" s="1"/>
      <c r="XT9" s="1"/>
      <c r="XU9" s="1"/>
      <c r="XV9" s="1"/>
      <c r="XW9" s="1"/>
      <c r="XX9" s="1"/>
      <c r="XY9" s="1"/>
      <c r="XZ9" s="1"/>
      <c r="YA9" s="1"/>
      <c r="YB9" s="1"/>
      <c r="YC9" s="1"/>
      <c r="YD9" s="1"/>
      <c r="YE9" s="1"/>
      <c r="YF9" s="1"/>
      <c r="YG9" s="1"/>
      <c r="YH9" s="1"/>
      <c r="YI9" s="1"/>
      <c r="YJ9" s="1"/>
      <c r="YK9" s="1"/>
      <c r="YL9" s="1"/>
      <c r="YM9" s="1"/>
      <c r="YN9" s="1"/>
      <c r="YO9" s="1"/>
      <c r="YP9" s="1"/>
      <c r="YQ9" s="1"/>
      <c r="YR9" s="1"/>
      <c r="YS9" s="1"/>
      <c r="YT9" s="1"/>
      <c r="YU9" s="1"/>
      <c r="YV9" s="1"/>
      <c r="YW9" s="1"/>
      <c r="YX9" s="1"/>
      <c r="YY9" s="1"/>
      <c r="YZ9" s="1"/>
      <c r="ZA9" s="1"/>
      <c r="ZB9" s="1"/>
      <c r="ZC9" s="1"/>
      <c r="ZD9" s="1"/>
      <c r="ZE9" s="1"/>
      <c r="ZF9" s="1"/>
      <c r="ZG9" s="1"/>
      <c r="ZH9" s="1"/>
      <c r="ZI9" s="1"/>
      <c r="ZJ9" s="1"/>
      <c r="ZK9" s="1"/>
      <c r="ZL9" s="1"/>
      <c r="ZM9" s="1"/>
      <c r="ZN9" s="1"/>
      <c r="ZO9" s="1"/>
      <c r="ZP9" s="1"/>
      <c r="ZQ9" s="1"/>
      <c r="ZR9" s="1"/>
      <c r="ZS9" s="1"/>
      <c r="ZT9" s="1"/>
      <c r="ZU9" s="1"/>
      <c r="ZV9" s="1"/>
      <c r="ZW9" s="1"/>
      <c r="ZX9" s="1"/>
      <c r="ZY9" s="1"/>
      <c r="ZZ9" s="1"/>
      <c r="AAA9" s="1"/>
      <c r="AAB9" s="1"/>
      <c r="AAC9" s="1"/>
      <c r="AAD9" s="1"/>
      <c r="AAE9" s="1"/>
      <c r="AAF9" s="1"/>
      <c r="AAG9" s="1"/>
      <c r="AAH9" s="1"/>
      <c r="AAI9" s="1"/>
      <c r="AAJ9" s="1"/>
      <c r="AAK9" s="1"/>
      <c r="AAL9" s="1"/>
      <c r="AAM9" s="1"/>
      <c r="AAN9" s="1"/>
      <c r="AAO9" s="1"/>
      <c r="AAP9" s="1"/>
      <c r="AAQ9" s="1"/>
      <c r="AAR9" s="1"/>
      <c r="AAS9" s="1"/>
      <c r="AAT9" s="1"/>
      <c r="AAU9" s="1"/>
      <c r="AAV9" s="1"/>
      <c r="AAW9" s="1"/>
      <c r="AAX9" s="1"/>
      <c r="AAY9" s="1"/>
      <c r="AAZ9" s="1"/>
      <c r="ABA9" s="1"/>
      <c r="ABB9" s="1"/>
      <c r="ABC9" s="1"/>
      <c r="ABD9" s="1"/>
      <c r="ABE9" s="1"/>
      <c r="ABF9" s="1"/>
      <c r="ABG9" s="1"/>
      <c r="ABH9" s="1"/>
      <c r="ABI9" s="1"/>
      <c r="ABJ9" s="1"/>
      <c r="ABK9" s="1"/>
      <c r="ABL9" s="1"/>
      <c r="ABM9" s="1"/>
      <c r="ABN9" s="1"/>
      <c r="ABO9" s="1"/>
      <c r="ABP9" s="1"/>
      <c r="ABQ9" s="1"/>
      <c r="ABR9" s="1"/>
      <c r="ABS9" s="1"/>
      <c r="ABT9" s="1"/>
      <c r="ABU9" s="1"/>
      <c r="ABV9" s="1"/>
      <c r="ABW9" s="1"/>
      <c r="ABX9" s="1"/>
      <c r="ABY9" s="1"/>
      <c r="ABZ9" s="1"/>
      <c r="ACA9" s="1"/>
      <c r="ACB9" s="1"/>
      <c r="ACC9" s="1"/>
      <c r="ACD9" s="1"/>
      <c r="ACE9" s="1"/>
      <c r="ACF9" s="1"/>
      <c r="ACG9" s="1"/>
      <c r="ACH9" s="1"/>
      <c r="ACI9" s="1"/>
      <c r="ACJ9" s="1"/>
      <c r="ACK9" s="1"/>
      <c r="ACL9" s="1"/>
      <c r="ACM9" s="1"/>
      <c r="ACN9" s="1"/>
      <c r="ACO9" s="1"/>
      <c r="ACP9" s="1"/>
      <c r="ACQ9" s="1"/>
      <c r="ACR9" s="1"/>
      <c r="ACS9" s="1"/>
      <c r="ACT9" s="1"/>
      <c r="ACU9" s="1"/>
      <c r="ACV9" s="1"/>
      <c r="ACW9" s="1"/>
      <c r="ACX9" s="1"/>
      <c r="ACY9" s="1"/>
      <c r="ACZ9" s="1"/>
      <c r="ADA9" s="1"/>
      <c r="ADB9" s="1"/>
      <c r="ADC9" s="1"/>
      <c r="ADD9" s="1"/>
      <c r="ADE9" s="1"/>
      <c r="ADF9" s="1"/>
      <c r="ADG9" s="1"/>
      <c r="ADH9" s="1"/>
      <c r="ADI9" s="1"/>
      <c r="ADJ9" s="1"/>
      <c r="ADK9" s="1"/>
      <c r="ADL9" s="1"/>
      <c r="ADM9" s="1"/>
      <c r="ADN9" s="1"/>
      <c r="ADO9" s="1"/>
      <c r="ADP9" s="1"/>
      <c r="ADQ9" s="1"/>
      <c r="ADR9" s="1"/>
      <c r="ADS9" s="1"/>
      <c r="ADT9" s="1"/>
      <c r="ADU9" s="1"/>
      <c r="ADV9" s="1"/>
      <c r="ADW9" s="1"/>
      <c r="ADX9" s="1"/>
      <c r="ADY9" s="1"/>
      <c r="ADZ9" s="1"/>
      <c r="AEA9" s="1"/>
      <c r="AEB9" s="1"/>
      <c r="AEC9" s="1"/>
      <c r="AED9" s="1"/>
      <c r="AEE9" s="1"/>
      <c r="AEF9" s="1"/>
      <c r="AEG9" s="1"/>
      <c r="AEH9" s="1"/>
      <c r="AEI9" s="1"/>
      <c r="AEJ9" s="1"/>
      <c r="AEK9" s="1"/>
      <c r="AEL9" s="1"/>
      <c r="AEM9" s="1"/>
      <c r="AEN9" s="1"/>
      <c r="AEO9" s="1"/>
      <c r="AEP9" s="1"/>
      <c r="AEQ9" s="1"/>
      <c r="AER9" s="1"/>
      <c r="AES9" s="1"/>
      <c r="AET9" s="1"/>
      <c r="AEU9" s="1"/>
      <c r="AEV9" s="1"/>
      <c r="AEW9" s="1"/>
      <c r="AEX9" s="1"/>
      <c r="AEY9" s="1"/>
      <c r="AEZ9" s="1"/>
      <c r="AFA9" s="1"/>
      <c r="AFB9" s="1"/>
      <c r="AFC9" s="1"/>
      <c r="AFD9" s="1"/>
      <c r="AFE9" s="1"/>
      <c r="AFF9" s="1"/>
      <c r="AFG9" s="1"/>
      <c r="AFH9" s="1"/>
      <c r="AFI9" s="1"/>
      <c r="AFJ9" s="1"/>
      <c r="AFK9" s="1"/>
      <c r="AFL9" s="1"/>
      <c r="AFM9" s="1"/>
      <c r="AFN9" s="1"/>
      <c r="AFO9" s="1"/>
      <c r="AFP9" s="1"/>
      <c r="AFQ9" s="1"/>
      <c r="AFR9" s="1"/>
      <c r="AFS9" s="1"/>
      <c r="AFT9" s="1"/>
      <c r="AFU9" s="1"/>
      <c r="AFV9" s="1"/>
      <c r="AFW9" s="1"/>
      <c r="AFX9" s="1"/>
      <c r="AFY9" s="1"/>
      <c r="AFZ9" s="1"/>
      <c r="AGA9" s="1"/>
      <c r="AGB9" s="1"/>
      <c r="AGC9" s="1"/>
      <c r="AGD9" s="1"/>
      <c r="AGE9" s="1"/>
      <c r="AGF9" s="1"/>
      <c r="AGG9" s="1"/>
      <c r="AGH9" s="1"/>
      <c r="AGI9" s="1"/>
      <c r="AGJ9" s="1"/>
      <c r="AGK9" s="1"/>
      <c r="AGL9" s="1"/>
      <c r="AGM9" s="1"/>
      <c r="AGN9" s="1"/>
      <c r="AGO9" s="1"/>
      <c r="AGP9" s="1"/>
      <c r="AGQ9" s="1"/>
      <c r="AGR9" s="1"/>
      <c r="AGS9" s="1"/>
      <c r="AGT9" s="1"/>
      <c r="AGU9" s="1"/>
      <c r="AGV9" s="1"/>
      <c r="AGW9" s="1"/>
      <c r="AGX9" s="1"/>
      <c r="AGY9" s="1"/>
      <c r="AGZ9" s="1"/>
      <c r="AHA9" s="1"/>
      <c r="AHB9" s="1"/>
      <c r="AHC9" s="1"/>
      <c r="AHD9" s="1"/>
      <c r="AHE9" s="1"/>
      <c r="AHF9" s="1"/>
      <c r="AHG9" s="1"/>
      <c r="AHH9" s="1"/>
      <c r="AHI9" s="1"/>
      <c r="AHJ9" s="1"/>
      <c r="AHK9" s="1"/>
      <c r="AHL9" s="1"/>
      <c r="AHM9" s="1"/>
      <c r="AHN9" s="1"/>
      <c r="AHO9" s="1"/>
      <c r="AHP9" s="1"/>
      <c r="AHQ9" s="1"/>
      <c r="AHR9" s="1"/>
      <c r="AHS9" s="1"/>
      <c r="AHT9" s="1"/>
      <c r="AHU9" s="1"/>
      <c r="AHV9" s="1"/>
      <c r="AHW9" s="1"/>
      <c r="AHX9" s="1"/>
      <c r="AHY9" s="1"/>
      <c r="AHZ9" s="1"/>
      <c r="AIA9" s="1"/>
      <c r="AIB9" s="1"/>
      <c r="AIC9" s="1"/>
      <c r="AID9" s="1"/>
      <c r="AIE9" s="1"/>
      <c r="AIF9" s="1"/>
      <c r="AIG9" s="1"/>
      <c r="AIH9" s="1"/>
      <c r="AII9" s="1"/>
      <c r="AIJ9" s="1"/>
      <c r="AIK9" s="1"/>
      <c r="AIL9" s="1"/>
      <c r="AIM9" s="1"/>
      <c r="AIN9" s="1"/>
      <c r="AIO9" s="1"/>
      <c r="AIP9" s="1"/>
      <c r="AIQ9" s="1"/>
      <c r="AIR9" s="1"/>
      <c r="AIS9" s="1"/>
      <c r="AIT9" s="1"/>
      <c r="AIU9" s="1"/>
      <c r="AIV9" s="1"/>
      <c r="AIW9" s="1"/>
      <c r="AIX9" s="1"/>
      <c r="AIY9" s="1"/>
      <c r="AIZ9" s="1"/>
      <c r="AJA9" s="1"/>
      <c r="AJB9" s="1"/>
      <c r="AJC9" s="1"/>
      <c r="AJD9" s="1"/>
      <c r="AJE9" s="1"/>
      <c r="AJF9" s="1"/>
      <c r="AJG9" s="1"/>
      <c r="AJH9" s="1"/>
      <c r="AJI9" s="1"/>
      <c r="AJJ9" s="1"/>
      <c r="AJK9" s="1"/>
      <c r="AJL9" s="1"/>
      <c r="AJM9" s="1"/>
      <c r="AJN9" s="1"/>
      <c r="AJO9" s="1"/>
      <c r="AJP9" s="1"/>
      <c r="AJQ9" s="1"/>
      <c r="AJR9" s="1"/>
      <c r="AJS9" s="1"/>
      <c r="AJT9" s="1"/>
      <c r="AJU9" s="1"/>
      <c r="AJV9" s="1"/>
      <c r="AJW9" s="1"/>
      <c r="AJX9" s="1"/>
      <c r="AJY9" s="1"/>
      <c r="AJZ9" s="1"/>
      <c r="AKA9" s="1"/>
      <c r="AKB9" s="1"/>
      <c r="AKC9" s="1"/>
      <c r="AKD9" s="1"/>
      <c r="AKE9" s="1"/>
      <c r="AKF9" s="1"/>
      <c r="AKG9" s="1"/>
      <c r="AKH9" s="1"/>
      <c r="AKI9" s="1"/>
      <c r="AKJ9" s="1"/>
      <c r="AKK9" s="1"/>
      <c r="AKL9" s="1"/>
      <c r="AKM9" s="1"/>
      <c r="AKN9" s="1"/>
      <c r="AKO9" s="1"/>
      <c r="AKP9" s="1"/>
      <c r="AKQ9" s="1"/>
      <c r="AKR9" s="1"/>
      <c r="AKS9" s="1"/>
      <c r="AKT9" s="1"/>
      <c r="AKU9" s="1"/>
      <c r="AKV9" s="1"/>
      <c r="AKW9" s="1"/>
      <c r="AKX9" s="1"/>
      <c r="AKY9" s="1"/>
      <c r="AKZ9" s="1"/>
      <c r="ALA9" s="1"/>
      <c r="ALB9" s="1"/>
      <c r="ALC9" s="1"/>
      <c r="ALD9" s="1"/>
      <c r="ALE9" s="1"/>
      <c r="ALF9" s="1"/>
      <c r="ALG9" s="1"/>
      <c r="ALH9" s="1"/>
      <c r="ALI9" s="1"/>
      <c r="ALJ9" s="1"/>
      <c r="ALK9" s="1"/>
      <c r="ALL9" s="1"/>
      <c r="ALM9" s="1"/>
      <c r="ALN9" s="1"/>
      <c r="ALO9" s="1"/>
      <c r="ALP9" s="1"/>
      <c r="ALQ9" s="1"/>
      <c r="ALR9" s="1"/>
      <c r="ALS9" s="1"/>
      <c r="ALT9" s="1"/>
      <c r="ALU9" s="1"/>
      <c r="ALV9" s="1"/>
      <c r="ALW9" s="1"/>
      <c r="ALX9" s="1"/>
      <c r="ALY9" s="1"/>
      <c r="ALZ9" s="1"/>
      <c r="AMA9" s="1"/>
      <c r="AMB9" s="1"/>
      <c r="AMC9" s="1"/>
      <c r="AMD9" s="1"/>
      <c r="AME9" s="1"/>
      <c r="AMF9" s="1"/>
      <c r="AMG9" s="1"/>
      <c r="AMH9" s="1"/>
      <c r="AMI9" s="1"/>
      <c r="AMJ9" s="1"/>
      <c r="AMK9" s="1"/>
      <c r="AML9" s="1"/>
      <c r="AMM9" s="1"/>
      <c r="AMN9" s="1"/>
      <c r="AMO9" s="1"/>
      <c r="AMP9" s="1"/>
      <c r="AMQ9" s="1"/>
      <c r="AMR9" s="1"/>
      <c r="AMS9" s="1"/>
      <c r="AMT9" s="1"/>
      <c r="AMU9" s="1"/>
      <c r="AMV9" s="1"/>
      <c r="AMW9" s="1"/>
      <c r="AMX9" s="1"/>
      <c r="AMY9" s="1"/>
      <c r="AMZ9" s="1"/>
      <c r="ANA9" s="1"/>
      <c r="ANB9" s="1"/>
    </row>
    <row r="10" spans="1:1042" s="28" customFormat="1">
      <c r="A10" s="26">
        <v>42772</v>
      </c>
      <c r="B10" s="43" t="s">
        <v>28</v>
      </c>
      <c r="C10" s="44">
        <v>77</v>
      </c>
      <c r="D10" s="27">
        <v>9</v>
      </c>
      <c r="E10" s="27">
        <v>16</v>
      </c>
      <c r="F10" s="27">
        <v>2160</v>
      </c>
      <c r="G10" s="29">
        <f>IF(E10=0,0,F10/E10)</f>
        <v>135</v>
      </c>
      <c r="H10" s="27">
        <v>1325</v>
      </c>
      <c r="I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  <c r="GM10" s="1"/>
      <c r="GN10" s="1"/>
      <c r="GO10" s="1"/>
      <c r="GP10" s="1"/>
      <c r="GQ10" s="1"/>
      <c r="GR10" s="1"/>
      <c r="GS10" s="1"/>
      <c r="GT10" s="1"/>
      <c r="GU10" s="1"/>
      <c r="GV10" s="1"/>
      <c r="GW10" s="1"/>
      <c r="GX10" s="1"/>
      <c r="GY10" s="1"/>
      <c r="GZ10" s="1"/>
      <c r="HA10" s="1"/>
      <c r="HB10" s="1"/>
      <c r="HC10" s="1"/>
      <c r="HD10" s="1"/>
      <c r="HE10" s="1"/>
      <c r="HF10" s="1"/>
      <c r="HG10" s="1"/>
      <c r="HH10" s="1"/>
      <c r="HI10" s="1"/>
      <c r="HJ10" s="1"/>
      <c r="HK10" s="1"/>
      <c r="HL10" s="1"/>
      <c r="HM10" s="1"/>
      <c r="HN10" s="1"/>
      <c r="HO10" s="1"/>
      <c r="HP10" s="1"/>
      <c r="HQ10" s="1"/>
      <c r="HR10" s="1"/>
      <c r="HS10" s="1"/>
      <c r="HT10" s="1"/>
      <c r="HU10" s="1"/>
      <c r="HV10" s="1"/>
      <c r="HW10" s="1"/>
      <c r="HX10" s="1"/>
      <c r="HY10" s="1"/>
      <c r="HZ10" s="1"/>
      <c r="IA10" s="1"/>
      <c r="IB10" s="1"/>
      <c r="IC10" s="1"/>
      <c r="ID10" s="1"/>
      <c r="IE10" s="1"/>
      <c r="IF10" s="1"/>
      <c r="IG10" s="1"/>
      <c r="IH10" s="1"/>
      <c r="II10" s="1"/>
      <c r="IJ10" s="1"/>
      <c r="IK10" s="1"/>
      <c r="IL10" s="1"/>
      <c r="IM10" s="1"/>
      <c r="IN10" s="1"/>
      <c r="IO10" s="1"/>
      <c r="IP10" s="1"/>
      <c r="IQ10" s="1"/>
      <c r="IR10" s="1"/>
      <c r="IS10" s="1"/>
      <c r="IT10" s="1"/>
      <c r="IU10" s="1"/>
      <c r="IV10" s="1"/>
      <c r="IW10" s="1"/>
      <c r="IX10" s="1"/>
      <c r="IY10" s="1"/>
      <c r="IZ10" s="1"/>
      <c r="JA10" s="1"/>
      <c r="JB10" s="1"/>
      <c r="JC10" s="1"/>
      <c r="JD10" s="1"/>
      <c r="JE10" s="1"/>
      <c r="JF10" s="1"/>
      <c r="JG10" s="1"/>
      <c r="JH10" s="1"/>
      <c r="JI10" s="1"/>
      <c r="JJ10" s="1"/>
      <c r="JK10" s="1"/>
      <c r="JL10" s="1"/>
      <c r="JM10" s="1"/>
      <c r="JN10" s="1"/>
      <c r="JO10" s="1"/>
      <c r="JP10" s="1"/>
      <c r="JQ10" s="1"/>
      <c r="JR10" s="1"/>
      <c r="JS10" s="1"/>
      <c r="JT10" s="1"/>
      <c r="JU10" s="1"/>
      <c r="JV10" s="1"/>
      <c r="JW10" s="1"/>
      <c r="JX10" s="1"/>
      <c r="JY10" s="1"/>
      <c r="JZ10" s="1"/>
      <c r="KA10" s="1"/>
      <c r="KB10" s="1"/>
      <c r="KC10" s="1"/>
      <c r="KD10" s="1"/>
      <c r="KE10" s="1"/>
      <c r="KF10" s="1"/>
      <c r="KG10" s="1"/>
      <c r="KH10" s="1"/>
      <c r="KI10" s="1"/>
      <c r="KJ10" s="1"/>
      <c r="KK10" s="1"/>
      <c r="KL10" s="1"/>
      <c r="KM10" s="1"/>
      <c r="KN10" s="1"/>
      <c r="KO10" s="1"/>
      <c r="KP10" s="1"/>
      <c r="KQ10" s="1"/>
      <c r="KR10" s="1"/>
      <c r="KS10" s="1"/>
      <c r="KT10" s="1"/>
      <c r="KU10" s="1"/>
      <c r="KV10" s="1"/>
      <c r="KW10" s="1"/>
      <c r="KX10" s="1"/>
      <c r="KY10" s="1"/>
      <c r="KZ10" s="1"/>
      <c r="LA10" s="1"/>
      <c r="LB10" s="1"/>
      <c r="LC10" s="1"/>
      <c r="LD10" s="1"/>
      <c r="LE10" s="1"/>
      <c r="LF10" s="1"/>
      <c r="LG10" s="1"/>
      <c r="LH10" s="1"/>
      <c r="LI10" s="1"/>
      <c r="LJ10" s="1"/>
      <c r="LK10" s="1"/>
      <c r="LL10" s="1"/>
      <c r="LM10" s="1"/>
      <c r="LN10" s="1"/>
      <c r="LO10" s="1"/>
      <c r="LP10" s="1"/>
      <c r="LQ10" s="1"/>
      <c r="LR10" s="1"/>
      <c r="LS10" s="1"/>
      <c r="LT10" s="1"/>
      <c r="LU10" s="1"/>
      <c r="LV10" s="1"/>
      <c r="LW10" s="1"/>
      <c r="LX10" s="1"/>
      <c r="LY10" s="1"/>
      <c r="LZ10" s="1"/>
      <c r="MA10" s="1"/>
      <c r="MB10" s="1"/>
      <c r="MC10" s="1"/>
      <c r="MD10" s="1"/>
      <c r="ME10" s="1"/>
      <c r="MF10" s="1"/>
      <c r="MG10" s="1"/>
      <c r="MH10" s="1"/>
      <c r="MI10" s="1"/>
      <c r="MJ10" s="1"/>
      <c r="MK10" s="1"/>
      <c r="ML10" s="1"/>
      <c r="MM10" s="1"/>
      <c r="MN10" s="1"/>
      <c r="MO10" s="1"/>
      <c r="MP10" s="1"/>
      <c r="MQ10" s="1"/>
      <c r="MR10" s="1"/>
      <c r="MS10" s="1"/>
      <c r="MT10" s="1"/>
      <c r="MU10" s="1"/>
      <c r="MV10" s="1"/>
      <c r="MW10" s="1"/>
      <c r="MX10" s="1"/>
      <c r="MY10" s="1"/>
      <c r="MZ10" s="1"/>
      <c r="NA10" s="1"/>
      <c r="NB10" s="1"/>
      <c r="NC10" s="1"/>
      <c r="ND10" s="1"/>
      <c r="NE10" s="1"/>
      <c r="NF10" s="1"/>
      <c r="NG10" s="1"/>
      <c r="NH10" s="1"/>
      <c r="NI10" s="1"/>
      <c r="NJ10" s="1"/>
      <c r="NK10" s="1"/>
      <c r="NL10" s="1"/>
      <c r="NM10" s="1"/>
      <c r="NN10" s="1"/>
      <c r="NO10" s="1"/>
      <c r="NP10" s="1"/>
      <c r="NQ10" s="1"/>
      <c r="NR10" s="1"/>
      <c r="NS10" s="1"/>
      <c r="NT10" s="1"/>
      <c r="NU10" s="1"/>
      <c r="NV10" s="1"/>
      <c r="NW10" s="1"/>
      <c r="NX10" s="1"/>
      <c r="NY10" s="1"/>
      <c r="NZ10" s="1"/>
      <c r="OA10" s="1"/>
      <c r="OB10" s="1"/>
      <c r="OC10" s="1"/>
      <c r="OD10" s="1"/>
      <c r="OE10" s="1"/>
      <c r="OF10" s="1"/>
      <c r="OG10" s="1"/>
      <c r="OH10" s="1"/>
      <c r="OI10" s="1"/>
      <c r="OJ10" s="1"/>
      <c r="OK10" s="1"/>
      <c r="OL10" s="1"/>
      <c r="OM10" s="1"/>
      <c r="ON10" s="1"/>
      <c r="OO10" s="1"/>
      <c r="OP10" s="1"/>
      <c r="OQ10" s="1"/>
      <c r="OR10" s="1"/>
      <c r="OS10" s="1"/>
      <c r="OT10" s="1"/>
      <c r="OU10" s="1"/>
      <c r="OV10" s="1"/>
      <c r="OW10" s="1"/>
      <c r="OX10" s="1"/>
      <c r="OY10" s="1"/>
      <c r="OZ10" s="1"/>
      <c r="PA10" s="1"/>
      <c r="PB10" s="1"/>
      <c r="PC10" s="1"/>
      <c r="PD10" s="1"/>
      <c r="PE10" s="1"/>
      <c r="PF10" s="1"/>
      <c r="PG10" s="1"/>
      <c r="PH10" s="1"/>
      <c r="PI10" s="1"/>
      <c r="PJ10" s="1"/>
      <c r="PK10" s="1"/>
      <c r="PL10" s="1"/>
      <c r="PM10" s="1"/>
      <c r="PN10" s="1"/>
      <c r="PO10" s="1"/>
      <c r="PP10" s="1"/>
      <c r="PQ10" s="1"/>
      <c r="PR10" s="1"/>
      <c r="PS10" s="1"/>
      <c r="PT10" s="1"/>
      <c r="PU10" s="1"/>
      <c r="PV10" s="1"/>
      <c r="PW10" s="1"/>
      <c r="PX10" s="1"/>
      <c r="PY10" s="1"/>
      <c r="PZ10" s="1"/>
      <c r="QA10" s="1"/>
      <c r="QB10" s="1"/>
      <c r="QC10" s="1"/>
      <c r="QD10" s="1"/>
      <c r="QE10" s="1"/>
      <c r="QF10" s="1"/>
      <c r="QG10" s="1"/>
      <c r="QH10" s="1"/>
      <c r="QI10" s="1"/>
      <c r="QJ10" s="1"/>
      <c r="QK10" s="1"/>
      <c r="QL10" s="1"/>
      <c r="QM10" s="1"/>
      <c r="QN10" s="1"/>
      <c r="QO10" s="1"/>
      <c r="QP10" s="1"/>
      <c r="QQ10" s="1"/>
      <c r="QR10" s="1"/>
      <c r="QS10" s="1"/>
      <c r="QT10" s="1"/>
      <c r="QU10" s="1"/>
      <c r="QV10" s="1"/>
      <c r="QW10" s="1"/>
      <c r="QX10" s="1"/>
      <c r="QY10" s="1"/>
      <c r="QZ10" s="1"/>
      <c r="RA10" s="1"/>
      <c r="RB10" s="1"/>
      <c r="RC10" s="1"/>
      <c r="RD10" s="1"/>
      <c r="RE10" s="1"/>
      <c r="RF10" s="1"/>
      <c r="RG10" s="1"/>
      <c r="RH10" s="1"/>
      <c r="RI10" s="1"/>
      <c r="RJ10" s="1"/>
      <c r="RK10" s="1"/>
      <c r="RL10" s="1"/>
      <c r="RM10" s="1"/>
      <c r="RN10" s="1"/>
      <c r="RO10" s="1"/>
      <c r="RP10" s="1"/>
      <c r="RQ10" s="1"/>
      <c r="RR10" s="1"/>
      <c r="RS10" s="1"/>
      <c r="RT10" s="1"/>
      <c r="RU10" s="1"/>
      <c r="RV10" s="1"/>
      <c r="RW10" s="1"/>
      <c r="RX10" s="1"/>
      <c r="RY10" s="1"/>
      <c r="RZ10" s="1"/>
      <c r="SA10" s="1"/>
      <c r="SB10" s="1"/>
      <c r="SC10" s="1"/>
      <c r="SD10" s="1"/>
      <c r="SE10" s="1"/>
      <c r="SF10" s="1"/>
      <c r="SG10" s="1"/>
      <c r="SH10" s="1"/>
      <c r="SI10" s="1"/>
      <c r="SJ10" s="1"/>
      <c r="SK10" s="1"/>
      <c r="SL10" s="1"/>
      <c r="SM10" s="1"/>
      <c r="SN10" s="1"/>
      <c r="SO10" s="1"/>
      <c r="SP10" s="1"/>
      <c r="SQ10" s="1"/>
      <c r="SR10" s="1"/>
      <c r="SS10" s="1"/>
      <c r="ST10" s="1"/>
      <c r="SU10" s="1"/>
      <c r="SV10" s="1"/>
      <c r="SW10" s="1"/>
      <c r="SX10" s="1"/>
      <c r="SY10" s="1"/>
      <c r="SZ10" s="1"/>
      <c r="TA10" s="1"/>
      <c r="TB10" s="1"/>
      <c r="TC10" s="1"/>
      <c r="TD10" s="1"/>
      <c r="TE10" s="1"/>
      <c r="TF10" s="1"/>
      <c r="TG10" s="1"/>
      <c r="TH10" s="1"/>
      <c r="TI10" s="1"/>
      <c r="TJ10" s="1"/>
      <c r="TK10" s="1"/>
      <c r="TL10" s="1"/>
      <c r="TM10" s="1"/>
      <c r="TN10" s="1"/>
      <c r="TO10" s="1"/>
      <c r="TP10" s="1"/>
      <c r="TQ10" s="1"/>
      <c r="TR10" s="1"/>
      <c r="TS10" s="1"/>
      <c r="TT10" s="1"/>
      <c r="TU10" s="1"/>
      <c r="TV10" s="1"/>
      <c r="TW10" s="1"/>
      <c r="TX10" s="1"/>
      <c r="TY10" s="1"/>
      <c r="TZ10" s="1"/>
      <c r="UA10" s="1"/>
      <c r="UB10" s="1"/>
      <c r="UC10" s="1"/>
      <c r="UD10" s="1"/>
      <c r="UE10" s="1"/>
      <c r="UF10" s="1"/>
      <c r="UG10" s="1"/>
      <c r="UH10" s="1"/>
      <c r="UI10" s="1"/>
      <c r="UJ10" s="1"/>
      <c r="UK10" s="1"/>
      <c r="UL10" s="1"/>
      <c r="UM10" s="1"/>
      <c r="UN10" s="1"/>
      <c r="UO10" s="1"/>
      <c r="UP10" s="1"/>
      <c r="UQ10" s="1"/>
      <c r="UR10" s="1"/>
      <c r="US10" s="1"/>
      <c r="UT10" s="1"/>
      <c r="UU10" s="1"/>
      <c r="UV10" s="1"/>
      <c r="UW10" s="1"/>
      <c r="UX10" s="1"/>
      <c r="UY10" s="1"/>
      <c r="UZ10" s="1"/>
      <c r="VA10" s="1"/>
      <c r="VB10" s="1"/>
      <c r="VC10" s="1"/>
      <c r="VD10" s="1"/>
      <c r="VE10" s="1"/>
      <c r="VF10" s="1"/>
      <c r="VG10" s="1"/>
      <c r="VH10" s="1"/>
      <c r="VI10" s="1"/>
      <c r="VJ10" s="1"/>
      <c r="VK10" s="1"/>
      <c r="VL10" s="1"/>
      <c r="VM10" s="1"/>
      <c r="VN10" s="1"/>
      <c r="VO10" s="1"/>
      <c r="VP10" s="1"/>
      <c r="VQ10" s="1"/>
      <c r="VR10" s="1"/>
      <c r="VS10" s="1"/>
      <c r="VT10" s="1"/>
      <c r="VU10" s="1"/>
      <c r="VV10" s="1"/>
      <c r="VW10" s="1"/>
      <c r="VX10" s="1"/>
      <c r="VY10" s="1"/>
      <c r="VZ10" s="1"/>
      <c r="WA10" s="1"/>
      <c r="WB10" s="1"/>
      <c r="WC10" s="1"/>
      <c r="WD10" s="1"/>
      <c r="WE10" s="1"/>
      <c r="WF10" s="1"/>
      <c r="WG10" s="1"/>
      <c r="WH10" s="1"/>
      <c r="WI10" s="1"/>
      <c r="WJ10" s="1"/>
      <c r="WK10" s="1"/>
      <c r="WL10" s="1"/>
      <c r="WM10" s="1"/>
      <c r="WN10" s="1"/>
      <c r="WO10" s="1"/>
      <c r="WP10" s="1"/>
      <c r="WQ10" s="1"/>
      <c r="WR10" s="1"/>
      <c r="WS10" s="1"/>
      <c r="WT10" s="1"/>
      <c r="WU10" s="1"/>
      <c r="WV10" s="1"/>
      <c r="WW10" s="1"/>
      <c r="WX10" s="1"/>
      <c r="WY10" s="1"/>
      <c r="WZ10" s="1"/>
      <c r="XA10" s="1"/>
      <c r="XB10" s="1"/>
      <c r="XC10" s="1"/>
      <c r="XD10" s="1"/>
      <c r="XE10" s="1"/>
      <c r="XF10" s="1"/>
      <c r="XG10" s="1"/>
      <c r="XH10" s="1"/>
      <c r="XI10" s="1"/>
      <c r="XJ10" s="1"/>
      <c r="XK10" s="1"/>
      <c r="XL10" s="1"/>
      <c r="XM10" s="1"/>
      <c r="XN10" s="1"/>
      <c r="XO10" s="1"/>
      <c r="XP10" s="1"/>
      <c r="XQ10" s="1"/>
      <c r="XR10" s="1"/>
      <c r="XS10" s="1"/>
      <c r="XT10" s="1"/>
      <c r="XU10" s="1"/>
      <c r="XV10" s="1"/>
      <c r="XW10" s="1"/>
      <c r="XX10" s="1"/>
      <c r="XY10" s="1"/>
      <c r="XZ10" s="1"/>
      <c r="YA10" s="1"/>
      <c r="YB10" s="1"/>
      <c r="YC10" s="1"/>
      <c r="YD10" s="1"/>
      <c r="YE10" s="1"/>
      <c r="YF10" s="1"/>
      <c r="YG10" s="1"/>
      <c r="YH10" s="1"/>
      <c r="YI10" s="1"/>
      <c r="YJ10" s="1"/>
      <c r="YK10" s="1"/>
      <c r="YL10" s="1"/>
      <c r="YM10" s="1"/>
      <c r="YN10" s="1"/>
      <c r="YO10" s="1"/>
      <c r="YP10" s="1"/>
      <c r="YQ10" s="1"/>
      <c r="YR10" s="1"/>
      <c r="YS10" s="1"/>
      <c r="YT10" s="1"/>
      <c r="YU10" s="1"/>
      <c r="YV10" s="1"/>
      <c r="YW10" s="1"/>
      <c r="YX10" s="1"/>
      <c r="YY10" s="1"/>
      <c r="YZ10" s="1"/>
      <c r="ZA10" s="1"/>
      <c r="ZB10" s="1"/>
      <c r="ZC10" s="1"/>
      <c r="ZD10" s="1"/>
      <c r="ZE10" s="1"/>
      <c r="ZF10" s="1"/>
      <c r="ZG10" s="1"/>
      <c r="ZH10" s="1"/>
      <c r="ZI10" s="1"/>
      <c r="ZJ10" s="1"/>
      <c r="ZK10" s="1"/>
      <c r="ZL10" s="1"/>
      <c r="ZM10" s="1"/>
      <c r="ZN10" s="1"/>
      <c r="ZO10" s="1"/>
      <c r="ZP10" s="1"/>
      <c r="ZQ10" s="1"/>
      <c r="ZR10" s="1"/>
      <c r="ZS10" s="1"/>
      <c r="ZT10" s="1"/>
      <c r="ZU10" s="1"/>
      <c r="ZV10" s="1"/>
      <c r="ZW10" s="1"/>
      <c r="ZX10" s="1"/>
      <c r="ZY10" s="1"/>
      <c r="ZZ10" s="1"/>
      <c r="AAA10" s="1"/>
      <c r="AAB10" s="1"/>
      <c r="AAC10" s="1"/>
      <c r="AAD10" s="1"/>
      <c r="AAE10" s="1"/>
      <c r="AAF10" s="1"/>
      <c r="AAG10" s="1"/>
      <c r="AAH10" s="1"/>
      <c r="AAI10" s="1"/>
      <c r="AAJ10" s="1"/>
      <c r="AAK10" s="1"/>
      <c r="AAL10" s="1"/>
      <c r="AAM10" s="1"/>
      <c r="AAN10" s="1"/>
      <c r="AAO10" s="1"/>
      <c r="AAP10" s="1"/>
      <c r="AAQ10" s="1"/>
      <c r="AAR10" s="1"/>
      <c r="AAS10" s="1"/>
      <c r="AAT10" s="1"/>
      <c r="AAU10" s="1"/>
      <c r="AAV10" s="1"/>
      <c r="AAW10" s="1"/>
      <c r="AAX10" s="1"/>
      <c r="AAY10" s="1"/>
      <c r="AAZ10" s="1"/>
      <c r="ABA10" s="1"/>
      <c r="ABB10" s="1"/>
      <c r="ABC10" s="1"/>
      <c r="ABD10" s="1"/>
      <c r="ABE10" s="1"/>
      <c r="ABF10" s="1"/>
      <c r="ABG10" s="1"/>
      <c r="ABH10" s="1"/>
      <c r="ABI10" s="1"/>
      <c r="ABJ10" s="1"/>
      <c r="ABK10" s="1"/>
      <c r="ABL10" s="1"/>
      <c r="ABM10" s="1"/>
      <c r="ABN10" s="1"/>
      <c r="ABO10" s="1"/>
      <c r="ABP10" s="1"/>
      <c r="ABQ10" s="1"/>
      <c r="ABR10" s="1"/>
      <c r="ABS10" s="1"/>
      <c r="ABT10" s="1"/>
      <c r="ABU10" s="1"/>
      <c r="ABV10" s="1"/>
      <c r="ABW10" s="1"/>
      <c r="ABX10" s="1"/>
      <c r="ABY10" s="1"/>
      <c r="ABZ10" s="1"/>
      <c r="ACA10" s="1"/>
      <c r="ACB10" s="1"/>
      <c r="ACC10" s="1"/>
      <c r="ACD10" s="1"/>
      <c r="ACE10" s="1"/>
      <c r="ACF10" s="1"/>
      <c r="ACG10" s="1"/>
      <c r="ACH10" s="1"/>
      <c r="ACI10" s="1"/>
      <c r="ACJ10" s="1"/>
      <c r="ACK10" s="1"/>
      <c r="ACL10" s="1"/>
      <c r="ACM10" s="1"/>
      <c r="ACN10" s="1"/>
      <c r="ACO10" s="1"/>
      <c r="ACP10" s="1"/>
      <c r="ACQ10" s="1"/>
      <c r="ACR10" s="1"/>
      <c r="ACS10" s="1"/>
      <c r="ACT10" s="1"/>
      <c r="ACU10" s="1"/>
      <c r="ACV10" s="1"/>
      <c r="ACW10" s="1"/>
      <c r="ACX10" s="1"/>
      <c r="ACY10" s="1"/>
      <c r="ACZ10" s="1"/>
      <c r="ADA10" s="1"/>
      <c r="ADB10" s="1"/>
      <c r="ADC10" s="1"/>
      <c r="ADD10" s="1"/>
      <c r="ADE10" s="1"/>
      <c r="ADF10" s="1"/>
      <c r="ADG10" s="1"/>
      <c r="ADH10" s="1"/>
      <c r="ADI10" s="1"/>
      <c r="ADJ10" s="1"/>
      <c r="ADK10" s="1"/>
      <c r="ADL10" s="1"/>
      <c r="ADM10" s="1"/>
      <c r="ADN10" s="1"/>
      <c r="ADO10" s="1"/>
      <c r="ADP10" s="1"/>
      <c r="ADQ10" s="1"/>
      <c r="ADR10" s="1"/>
      <c r="ADS10" s="1"/>
      <c r="ADT10" s="1"/>
      <c r="ADU10" s="1"/>
      <c r="ADV10" s="1"/>
      <c r="ADW10" s="1"/>
      <c r="ADX10" s="1"/>
      <c r="ADY10" s="1"/>
      <c r="ADZ10" s="1"/>
      <c r="AEA10" s="1"/>
      <c r="AEB10" s="1"/>
      <c r="AEC10" s="1"/>
      <c r="AED10" s="1"/>
      <c r="AEE10" s="1"/>
      <c r="AEF10" s="1"/>
      <c r="AEG10" s="1"/>
      <c r="AEH10" s="1"/>
      <c r="AEI10" s="1"/>
      <c r="AEJ10" s="1"/>
      <c r="AEK10" s="1"/>
      <c r="AEL10" s="1"/>
      <c r="AEM10" s="1"/>
      <c r="AEN10" s="1"/>
      <c r="AEO10" s="1"/>
      <c r="AEP10" s="1"/>
      <c r="AEQ10" s="1"/>
      <c r="AER10" s="1"/>
      <c r="AES10" s="1"/>
      <c r="AET10" s="1"/>
      <c r="AEU10" s="1"/>
      <c r="AEV10" s="1"/>
      <c r="AEW10" s="1"/>
      <c r="AEX10" s="1"/>
      <c r="AEY10" s="1"/>
      <c r="AEZ10" s="1"/>
      <c r="AFA10" s="1"/>
      <c r="AFB10" s="1"/>
      <c r="AFC10" s="1"/>
      <c r="AFD10" s="1"/>
      <c r="AFE10" s="1"/>
      <c r="AFF10" s="1"/>
      <c r="AFG10" s="1"/>
      <c r="AFH10" s="1"/>
      <c r="AFI10" s="1"/>
      <c r="AFJ10" s="1"/>
      <c r="AFK10" s="1"/>
      <c r="AFL10" s="1"/>
      <c r="AFM10" s="1"/>
      <c r="AFN10" s="1"/>
      <c r="AFO10" s="1"/>
      <c r="AFP10" s="1"/>
      <c r="AFQ10" s="1"/>
      <c r="AFR10" s="1"/>
      <c r="AFS10" s="1"/>
      <c r="AFT10" s="1"/>
      <c r="AFU10" s="1"/>
      <c r="AFV10" s="1"/>
      <c r="AFW10" s="1"/>
      <c r="AFX10" s="1"/>
      <c r="AFY10" s="1"/>
      <c r="AFZ10" s="1"/>
      <c r="AGA10" s="1"/>
      <c r="AGB10" s="1"/>
      <c r="AGC10" s="1"/>
      <c r="AGD10" s="1"/>
      <c r="AGE10" s="1"/>
      <c r="AGF10" s="1"/>
      <c r="AGG10" s="1"/>
      <c r="AGH10" s="1"/>
      <c r="AGI10" s="1"/>
      <c r="AGJ10" s="1"/>
      <c r="AGK10" s="1"/>
      <c r="AGL10" s="1"/>
      <c r="AGM10" s="1"/>
      <c r="AGN10" s="1"/>
      <c r="AGO10" s="1"/>
      <c r="AGP10" s="1"/>
      <c r="AGQ10" s="1"/>
      <c r="AGR10" s="1"/>
      <c r="AGS10" s="1"/>
      <c r="AGT10" s="1"/>
      <c r="AGU10" s="1"/>
      <c r="AGV10" s="1"/>
      <c r="AGW10" s="1"/>
      <c r="AGX10" s="1"/>
      <c r="AGY10" s="1"/>
      <c r="AGZ10" s="1"/>
      <c r="AHA10" s="1"/>
      <c r="AHB10" s="1"/>
      <c r="AHC10" s="1"/>
      <c r="AHD10" s="1"/>
      <c r="AHE10" s="1"/>
      <c r="AHF10" s="1"/>
      <c r="AHG10" s="1"/>
      <c r="AHH10" s="1"/>
      <c r="AHI10" s="1"/>
      <c r="AHJ10" s="1"/>
      <c r="AHK10" s="1"/>
      <c r="AHL10" s="1"/>
      <c r="AHM10" s="1"/>
      <c r="AHN10" s="1"/>
      <c r="AHO10" s="1"/>
      <c r="AHP10" s="1"/>
      <c r="AHQ10" s="1"/>
      <c r="AHR10" s="1"/>
      <c r="AHS10" s="1"/>
      <c r="AHT10" s="1"/>
      <c r="AHU10" s="1"/>
      <c r="AHV10" s="1"/>
      <c r="AHW10" s="1"/>
      <c r="AHX10" s="1"/>
      <c r="AHY10" s="1"/>
      <c r="AHZ10" s="1"/>
      <c r="AIA10" s="1"/>
      <c r="AIB10" s="1"/>
      <c r="AIC10" s="1"/>
      <c r="AID10" s="1"/>
      <c r="AIE10" s="1"/>
      <c r="AIF10" s="1"/>
      <c r="AIG10" s="1"/>
      <c r="AIH10" s="1"/>
      <c r="AII10" s="1"/>
      <c r="AIJ10" s="1"/>
      <c r="AIK10" s="1"/>
      <c r="AIL10" s="1"/>
      <c r="AIM10" s="1"/>
      <c r="AIN10" s="1"/>
      <c r="AIO10" s="1"/>
      <c r="AIP10" s="1"/>
      <c r="AIQ10" s="1"/>
      <c r="AIR10" s="1"/>
      <c r="AIS10" s="1"/>
      <c r="AIT10" s="1"/>
      <c r="AIU10" s="1"/>
      <c r="AIV10" s="1"/>
      <c r="AIW10" s="1"/>
      <c r="AIX10" s="1"/>
      <c r="AIY10" s="1"/>
      <c r="AIZ10" s="1"/>
      <c r="AJA10" s="1"/>
      <c r="AJB10" s="1"/>
      <c r="AJC10" s="1"/>
      <c r="AJD10" s="1"/>
      <c r="AJE10" s="1"/>
      <c r="AJF10" s="1"/>
      <c r="AJG10" s="1"/>
      <c r="AJH10" s="1"/>
      <c r="AJI10" s="1"/>
      <c r="AJJ10" s="1"/>
      <c r="AJK10" s="1"/>
      <c r="AJL10" s="1"/>
      <c r="AJM10" s="1"/>
      <c r="AJN10" s="1"/>
      <c r="AJO10" s="1"/>
      <c r="AJP10" s="1"/>
      <c r="AJQ10" s="1"/>
      <c r="AJR10" s="1"/>
      <c r="AJS10" s="1"/>
      <c r="AJT10" s="1"/>
      <c r="AJU10" s="1"/>
      <c r="AJV10" s="1"/>
      <c r="AJW10" s="1"/>
      <c r="AJX10" s="1"/>
      <c r="AJY10" s="1"/>
      <c r="AJZ10" s="1"/>
      <c r="AKA10" s="1"/>
      <c r="AKB10" s="1"/>
      <c r="AKC10" s="1"/>
      <c r="AKD10" s="1"/>
      <c r="AKE10" s="1"/>
      <c r="AKF10" s="1"/>
      <c r="AKG10" s="1"/>
      <c r="AKH10" s="1"/>
      <c r="AKI10" s="1"/>
      <c r="AKJ10" s="1"/>
      <c r="AKK10" s="1"/>
      <c r="AKL10" s="1"/>
      <c r="AKM10" s="1"/>
      <c r="AKN10" s="1"/>
      <c r="AKO10" s="1"/>
      <c r="AKP10" s="1"/>
      <c r="AKQ10" s="1"/>
      <c r="AKR10" s="1"/>
      <c r="AKS10" s="1"/>
      <c r="AKT10" s="1"/>
      <c r="AKU10" s="1"/>
      <c r="AKV10" s="1"/>
      <c r="AKW10" s="1"/>
      <c r="AKX10" s="1"/>
      <c r="AKY10" s="1"/>
      <c r="AKZ10" s="1"/>
      <c r="ALA10" s="1"/>
      <c r="ALB10" s="1"/>
      <c r="ALC10" s="1"/>
      <c r="ALD10" s="1"/>
      <c r="ALE10" s="1"/>
      <c r="ALF10" s="1"/>
      <c r="ALG10" s="1"/>
      <c r="ALH10" s="1"/>
      <c r="ALI10" s="1"/>
      <c r="ALJ10" s="1"/>
      <c r="ALK10" s="1"/>
      <c r="ALL10" s="1"/>
      <c r="ALM10" s="1"/>
      <c r="ALN10" s="1"/>
      <c r="ALO10" s="1"/>
      <c r="ALP10" s="1"/>
      <c r="ALQ10" s="1"/>
      <c r="ALR10" s="1"/>
      <c r="ALS10" s="1"/>
      <c r="ALT10" s="1"/>
      <c r="ALU10" s="1"/>
      <c r="ALV10" s="1"/>
      <c r="ALW10" s="1"/>
      <c r="ALX10" s="1"/>
      <c r="ALY10" s="1"/>
      <c r="ALZ10" s="1"/>
      <c r="AMA10" s="1"/>
      <c r="AMB10" s="1"/>
      <c r="AMC10" s="1"/>
      <c r="AMD10" s="1"/>
      <c r="AME10" s="1"/>
      <c r="AMF10" s="1"/>
      <c r="AMG10" s="1"/>
      <c r="AMH10" s="1"/>
      <c r="AMI10" s="1"/>
      <c r="AMJ10" s="1"/>
      <c r="AMK10" s="1"/>
      <c r="AML10" s="1"/>
      <c r="AMM10" s="1"/>
      <c r="AMN10" s="1"/>
      <c r="AMO10" s="1"/>
      <c r="AMP10" s="1"/>
      <c r="AMQ10" s="1"/>
      <c r="AMR10" s="1"/>
      <c r="AMS10" s="1"/>
      <c r="AMT10" s="1"/>
      <c r="AMU10" s="1"/>
      <c r="AMV10" s="1"/>
      <c r="AMW10" s="1"/>
      <c r="AMX10" s="1"/>
      <c r="AMY10" s="1"/>
      <c r="AMZ10" s="1"/>
      <c r="ANA10" s="1"/>
      <c r="ANB10" s="1"/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5"/>
  <sheetViews>
    <sheetView workbookViewId="0">
      <pane ySplit="1" topLeftCell="A35" activePane="bottomLeft" state="frozen"/>
      <selection pane="bottomLeft" activeCell="F77" sqref="F77"/>
    </sheetView>
  </sheetViews>
  <sheetFormatPr defaultColWidth="9" defaultRowHeight="16.5"/>
  <cols>
    <col min="1" max="1" width="15.42578125" style="1" bestFit="1" customWidth="1"/>
    <col min="2" max="2" width="10.5703125" style="1" bestFit="1" customWidth="1"/>
    <col min="3" max="4" width="7.7109375" style="5" bestFit="1" customWidth="1"/>
    <col min="5" max="5" width="14" style="1" bestFit="1" customWidth="1"/>
    <col min="6" max="7" width="10.28515625" style="5" bestFit="1" customWidth="1"/>
    <col min="8" max="16384" width="9" style="1"/>
  </cols>
  <sheetData>
    <row r="1" spans="1:8">
      <c r="A1" s="6" t="s">
        <v>0</v>
      </c>
      <c r="B1" s="6" t="s">
        <v>3</v>
      </c>
      <c r="C1" s="8" t="s">
        <v>2</v>
      </c>
      <c r="D1" s="8" t="s">
        <v>242</v>
      </c>
      <c r="E1" s="6" t="s">
        <v>4</v>
      </c>
      <c r="F1" s="8" t="s">
        <v>243</v>
      </c>
      <c r="G1" s="8" t="s">
        <v>8</v>
      </c>
      <c r="H1" s="6" t="s">
        <v>5</v>
      </c>
    </row>
    <row r="2" spans="1:8">
      <c r="A2" s="2">
        <v>42702</v>
      </c>
      <c r="B2" s="1" t="s">
        <v>9</v>
      </c>
      <c r="C2" s="5">
        <v>72</v>
      </c>
      <c r="D2" s="5">
        <v>1</v>
      </c>
      <c r="E2" s="1" t="s">
        <v>11</v>
      </c>
      <c r="F2" s="5">
        <v>135</v>
      </c>
      <c r="G2" s="5">
        <f>F2</f>
        <v>135</v>
      </c>
      <c r="H2" s="1" t="s">
        <v>10</v>
      </c>
    </row>
    <row r="3" spans="1:8">
      <c r="A3" s="2">
        <v>42702</v>
      </c>
      <c r="B3" s="1" t="s">
        <v>9</v>
      </c>
      <c r="C3" s="5">
        <v>72</v>
      </c>
      <c r="D3" s="5">
        <v>2</v>
      </c>
      <c r="E3" s="1" t="s">
        <v>12</v>
      </c>
      <c r="F3" s="5">
        <v>128</v>
      </c>
      <c r="G3" s="5">
        <f>F3+G2</f>
        <v>263</v>
      </c>
      <c r="H3" s="1" t="s">
        <v>10</v>
      </c>
    </row>
    <row r="4" spans="1:8">
      <c r="A4" s="2">
        <v>42702</v>
      </c>
      <c r="B4" s="1" t="s">
        <v>9</v>
      </c>
      <c r="C4" s="5">
        <v>72</v>
      </c>
      <c r="D4" s="5">
        <v>3</v>
      </c>
      <c r="E4" s="1" t="s">
        <v>13</v>
      </c>
      <c r="F4" s="5">
        <v>135</v>
      </c>
      <c r="G4" s="5">
        <f t="shared" ref="G4:G17" si="0">F4+G3</f>
        <v>398</v>
      </c>
      <c r="H4" s="1" t="s">
        <v>10</v>
      </c>
    </row>
    <row r="5" spans="1:8">
      <c r="A5" s="2">
        <v>42702</v>
      </c>
      <c r="B5" s="1" t="s">
        <v>9</v>
      </c>
      <c r="C5" s="5">
        <v>72</v>
      </c>
      <c r="D5" s="5">
        <v>4</v>
      </c>
      <c r="E5" s="1" t="s">
        <v>14</v>
      </c>
      <c r="F5" s="5">
        <v>125</v>
      </c>
      <c r="G5" s="5">
        <f t="shared" si="0"/>
        <v>523</v>
      </c>
      <c r="H5" s="1" t="s">
        <v>10</v>
      </c>
    </row>
    <row r="6" spans="1:8">
      <c r="A6" s="2">
        <v>42702</v>
      </c>
      <c r="B6" s="1" t="s">
        <v>9</v>
      </c>
      <c r="C6" s="5">
        <v>72</v>
      </c>
      <c r="D6" s="5">
        <v>5</v>
      </c>
      <c r="E6" s="1" t="s">
        <v>15</v>
      </c>
      <c r="F6" s="5">
        <v>135</v>
      </c>
      <c r="G6" s="5">
        <f t="shared" si="0"/>
        <v>658</v>
      </c>
      <c r="H6" s="1" t="s">
        <v>10</v>
      </c>
    </row>
    <row r="7" spans="1:8">
      <c r="A7" s="2">
        <v>42702</v>
      </c>
      <c r="B7" s="1" t="s">
        <v>9</v>
      </c>
      <c r="C7" s="5">
        <v>72</v>
      </c>
      <c r="D7" s="5">
        <v>6</v>
      </c>
      <c r="E7" s="1" t="s">
        <v>16</v>
      </c>
      <c r="F7" s="5">
        <v>131</v>
      </c>
      <c r="G7" s="5">
        <f t="shared" si="0"/>
        <v>789</v>
      </c>
      <c r="H7" s="1" t="s">
        <v>10</v>
      </c>
    </row>
    <row r="8" spans="1:8">
      <c r="A8" s="2">
        <v>42702</v>
      </c>
      <c r="B8" s="1" t="s">
        <v>9</v>
      </c>
      <c r="C8" s="5">
        <v>72</v>
      </c>
      <c r="D8" s="5">
        <v>7</v>
      </c>
      <c r="E8" s="1" t="s">
        <v>21</v>
      </c>
      <c r="F8" s="5">
        <v>131</v>
      </c>
      <c r="G8" s="5">
        <f t="shared" si="0"/>
        <v>920</v>
      </c>
      <c r="H8" s="1" t="s">
        <v>10</v>
      </c>
    </row>
    <row r="9" spans="1:8">
      <c r="A9" s="2">
        <v>42702</v>
      </c>
      <c r="B9" s="1" t="s">
        <v>9</v>
      </c>
      <c r="C9" s="5">
        <v>72</v>
      </c>
      <c r="D9" s="5">
        <v>8</v>
      </c>
      <c r="E9" s="1" t="s">
        <v>22</v>
      </c>
      <c r="F9" s="5">
        <v>131</v>
      </c>
      <c r="G9" s="5">
        <f t="shared" si="0"/>
        <v>1051</v>
      </c>
      <c r="H9" s="1" t="s">
        <v>10</v>
      </c>
    </row>
    <row r="10" spans="1:8">
      <c r="A10" s="2">
        <v>42702</v>
      </c>
      <c r="B10" s="1" t="s">
        <v>9</v>
      </c>
      <c r="C10" s="5">
        <v>72</v>
      </c>
      <c r="D10" s="5">
        <v>9</v>
      </c>
      <c r="E10" s="1" t="s">
        <v>13</v>
      </c>
      <c r="F10" s="5">
        <v>125</v>
      </c>
      <c r="G10" s="5">
        <f t="shared" si="0"/>
        <v>1176</v>
      </c>
      <c r="H10" s="1" t="s">
        <v>10</v>
      </c>
    </row>
    <row r="11" spans="1:8">
      <c r="A11" s="2">
        <v>42702</v>
      </c>
      <c r="B11" s="1" t="s">
        <v>9</v>
      </c>
      <c r="C11" s="5">
        <v>72</v>
      </c>
      <c r="D11" s="5">
        <v>10</v>
      </c>
      <c r="E11" s="1" t="s">
        <v>17</v>
      </c>
      <c r="F11" s="5">
        <v>135</v>
      </c>
      <c r="G11" s="5">
        <f t="shared" si="0"/>
        <v>1311</v>
      </c>
      <c r="H11" s="1" t="s">
        <v>10</v>
      </c>
    </row>
    <row r="12" spans="1:8">
      <c r="A12" s="2">
        <v>42702</v>
      </c>
      <c r="B12" s="1" t="s">
        <v>9</v>
      </c>
      <c r="C12" s="5">
        <v>72</v>
      </c>
      <c r="D12" s="5">
        <v>11</v>
      </c>
      <c r="E12" s="1" t="s">
        <v>18</v>
      </c>
      <c r="F12" s="5">
        <v>135</v>
      </c>
      <c r="G12" s="5">
        <f t="shared" si="0"/>
        <v>1446</v>
      </c>
      <c r="H12" s="1" t="s">
        <v>10</v>
      </c>
    </row>
    <row r="13" spans="1:8">
      <c r="A13" s="2">
        <v>42702</v>
      </c>
      <c r="B13" s="1" t="s">
        <v>9</v>
      </c>
      <c r="C13" s="5">
        <v>72</v>
      </c>
      <c r="D13" s="5">
        <v>12</v>
      </c>
      <c r="E13" s="1" t="s">
        <v>18</v>
      </c>
      <c r="F13" s="5">
        <v>132</v>
      </c>
      <c r="G13" s="5">
        <f t="shared" si="0"/>
        <v>1578</v>
      </c>
      <c r="H13" s="1" t="s">
        <v>10</v>
      </c>
    </row>
    <row r="14" spans="1:8">
      <c r="A14" s="2">
        <v>42702</v>
      </c>
      <c r="B14" s="1" t="s">
        <v>9</v>
      </c>
      <c r="C14" s="5">
        <v>72</v>
      </c>
      <c r="D14" s="5">
        <v>13</v>
      </c>
      <c r="E14" s="1" t="s">
        <v>23</v>
      </c>
      <c r="F14" s="5">
        <v>135</v>
      </c>
      <c r="G14" s="5">
        <f t="shared" si="0"/>
        <v>1713</v>
      </c>
      <c r="H14" s="1" t="s">
        <v>10</v>
      </c>
    </row>
    <row r="15" spans="1:8">
      <c r="A15" s="2">
        <v>42702</v>
      </c>
      <c r="B15" s="1" t="s">
        <v>9</v>
      </c>
      <c r="C15" s="5">
        <v>72</v>
      </c>
      <c r="D15" s="5">
        <v>14</v>
      </c>
      <c r="E15" s="1" t="s">
        <v>19</v>
      </c>
      <c r="F15" s="5">
        <v>135</v>
      </c>
      <c r="G15" s="5">
        <f t="shared" si="0"/>
        <v>1848</v>
      </c>
      <c r="H15" s="1" t="s">
        <v>10</v>
      </c>
    </row>
    <row r="16" spans="1:8">
      <c r="A16" s="2">
        <v>42702</v>
      </c>
      <c r="B16" s="1" t="s">
        <v>9</v>
      </c>
      <c r="C16" s="5">
        <v>73</v>
      </c>
      <c r="D16" s="5">
        <v>15</v>
      </c>
      <c r="E16" s="1" t="s">
        <v>20</v>
      </c>
      <c r="F16" s="5">
        <v>132</v>
      </c>
      <c r="G16" s="5">
        <f t="shared" si="0"/>
        <v>1980</v>
      </c>
      <c r="H16" s="1" t="s">
        <v>10</v>
      </c>
    </row>
    <row r="17" spans="1:8">
      <c r="A17" s="2">
        <v>42702</v>
      </c>
      <c r="B17" s="1" t="s">
        <v>9</v>
      </c>
      <c r="C17" s="5">
        <v>73</v>
      </c>
      <c r="D17" s="5">
        <v>16</v>
      </c>
      <c r="E17" s="1" t="s">
        <v>24</v>
      </c>
      <c r="F17" s="5">
        <v>135</v>
      </c>
      <c r="G17" s="5">
        <f t="shared" si="0"/>
        <v>2115</v>
      </c>
      <c r="H17" s="1" t="s">
        <v>10</v>
      </c>
    </row>
    <row r="18" spans="1:8">
      <c r="A18" s="26">
        <v>42709</v>
      </c>
      <c r="B18" s="28" t="s">
        <v>9</v>
      </c>
      <c r="C18" s="27">
        <v>73</v>
      </c>
      <c r="D18" s="27">
        <v>1</v>
      </c>
      <c r="E18" s="28" t="s">
        <v>254</v>
      </c>
      <c r="F18" s="27">
        <v>135</v>
      </c>
      <c r="G18" s="27">
        <f>F18</f>
        <v>135</v>
      </c>
      <c r="H18" s="28" t="s">
        <v>10</v>
      </c>
    </row>
    <row r="19" spans="1:8">
      <c r="A19" s="26">
        <v>42709</v>
      </c>
      <c r="B19" s="28" t="s">
        <v>9</v>
      </c>
      <c r="C19" s="27">
        <v>73</v>
      </c>
      <c r="D19" s="27">
        <v>2</v>
      </c>
      <c r="E19" s="28" t="s">
        <v>255</v>
      </c>
      <c r="F19" s="27">
        <v>135</v>
      </c>
      <c r="G19" s="27">
        <f t="shared" ref="G19:G33" si="1">F19+G18</f>
        <v>270</v>
      </c>
      <c r="H19" s="28" t="s">
        <v>10</v>
      </c>
    </row>
    <row r="20" spans="1:8">
      <c r="A20" s="26">
        <v>42709</v>
      </c>
      <c r="B20" s="28" t="s">
        <v>9</v>
      </c>
      <c r="C20" s="27">
        <v>73</v>
      </c>
      <c r="D20" s="27">
        <v>3</v>
      </c>
      <c r="E20" s="28" t="s">
        <v>254</v>
      </c>
      <c r="F20" s="27">
        <v>131</v>
      </c>
      <c r="G20" s="27">
        <f t="shared" si="1"/>
        <v>401</v>
      </c>
      <c r="H20" s="28" t="s">
        <v>10</v>
      </c>
    </row>
    <row r="21" spans="1:8">
      <c r="A21" s="26">
        <v>42709</v>
      </c>
      <c r="B21" s="28" t="s">
        <v>9</v>
      </c>
      <c r="C21" s="27">
        <v>73</v>
      </c>
      <c r="D21" s="27">
        <v>4</v>
      </c>
      <c r="E21" s="28" t="s">
        <v>254</v>
      </c>
      <c r="F21" s="27">
        <v>135</v>
      </c>
      <c r="G21" s="27">
        <f t="shared" si="1"/>
        <v>536</v>
      </c>
      <c r="H21" s="28" t="s">
        <v>10</v>
      </c>
    </row>
    <row r="22" spans="1:8">
      <c r="A22" s="26">
        <v>42709</v>
      </c>
      <c r="B22" s="28" t="s">
        <v>9</v>
      </c>
      <c r="C22" s="27">
        <v>73</v>
      </c>
      <c r="D22" s="27">
        <v>5</v>
      </c>
      <c r="E22" s="28" t="s">
        <v>256</v>
      </c>
      <c r="F22" s="27">
        <v>135</v>
      </c>
      <c r="G22" s="27">
        <f t="shared" si="1"/>
        <v>671</v>
      </c>
      <c r="H22" s="28" t="s">
        <v>10</v>
      </c>
    </row>
    <row r="23" spans="1:8">
      <c r="A23" s="26">
        <v>42709</v>
      </c>
      <c r="B23" s="28" t="s">
        <v>9</v>
      </c>
      <c r="C23" s="27">
        <v>73</v>
      </c>
      <c r="D23" s="27">
        <v>6</v>
      </c>
      <c r="E23" s="28" t="s">
        <v>257</v>
      </c>
      <c r="F23" s="27">
        <v>135</v>
      </c>
      <c r="G23" s="27">
        <f t="shared" si="1"/>
        <v>806</v>
      </c>
      <c r="H23" s="28" t="s">
        <v>10</v>
      </c>
    </row>
    <row r="24" spans="1:8">
      <c r="A24" s="26">
        <v>42709</v>
      </c>
      <c r="B24" s="28" t="s">
        <v>9</v>
      </c>
      <c r="C24" s="27">
        <v>73</v>
      </c>
      <c r="D24" s="27">
        <v>7</v>
      </c>
      <c r="E24" s="28" t="s">
        <v>258</v>
      </c>
      <c r="F24" s="27">
        <v>135</v>
      </c>
      <c r="G24" s="27">
        <f t="shared" si="1"/>
        <v>941</v>
      </c>
      <c r="H24" s="28" t="s">
        <v>10</v>
      </c>
    </row>
    <row r="25" spans="1:8">
      <c r="A25" s="26">
        <v>42709</v>
      </c>
      <c r="B25" s="28" t="s">
        <v>9</v>
      </c>
      <c r="C25" s="27">
        <v>73</v>
      </c>
      <c r="D25" s="27">
        <v>8</v>
      </c>
      <c r="E25" s="28" t="s">
        <v>16</v>
      </c>
      <c r="F25" s="27">
        <v>133</v>
      </c>
      <c r="G25" s="27">
        <f t="shared" si="1"/>
        <v>1074</v>
      </c>
      <c r="H25" s="28" t="s">
        <v>10</v>
      </c>
    </row>
    <row r="26" spans="1:8">
      <c r="A26" s="26">
        <v>42709</v>
      </c>
      <c r="B26" s="28" t="s">
        <v>9</v>
      </c>
      <c r="C26" s="27">
        <v>73</v>
      </c>
      <c r="D26" s="27">
        <v>9</v>
      </c>
      <c r="E26" s="28" t="s">
        <v>16</v>
      </c>
      <c r="F26" s="27">
        <v>133</v>
      </c>
      <c r="G26" s="27">
        <f t="shared" si="1"/>
        <v>1207</v>
      </c>
      <c r="H26" s="28" t="s">
        <v>10</v>
      </c>
    </row>
    <row r="27" spans="1:8">
      <c r="A27" s="26">
        <v>42709</v>
      </c>
      <c r="B27" s="28" t="s">
        <v>9</v>
      </c>
      <c r="C27" s="27">
        <v>73</v>
      </c>
      <c r="D27" s="27">
        <v>10</v>
      </c>
      <c r="E27" s="28" t="s">
        <v>108</v>
      </c>
      <c r="F27" s="27">
        <v>135</v>
      </c>
      <c r="G27" s="27">
        <f t="shared" si="1"/>
        <v>1342</v>
      </c>
      <c r="H27" s="28" t="s">
        <v>10</v>
      </c>
    </row>
    <row r="28" spans="1:8">
      <c r="A28" s="26">
        <v>42709</v>
      </c>
      <c r="B28" s="28" t="s">
        <v>9</v>
      </c>
      <c r="C28" s="27">
        <v>73</v>
      </c>
      <c r="D28" s="27">
        <v>11</v>
      </c>
      <c r="E28" s="28" t="s">
        <v>12</v>
      </c>
      <c r="F28" s="27">
        <v>132</v>
      </c>
      <c r="G28" s="27">
        <f t="shared" si="1"/>
        <v>1474</v>
      </c>
      <c r="H28" s="28" t="s">
        <v>10</v>
      </c>
    </row>
    <row r="29" spans="1:8">
      <c r="A29" s="26">
        <v>42709</v>
      </c>
      <c r="B29" s="28" t="s">
        <v>9</v>
      </c>
      <c r="C29" s="27">
        <v>73</v>
      </c>
      <c r="D29" s="27">
        <v>12</v>
      </c>
      <c r="E29" s="28" t="s">
        <v>255</v>
      </c>
      <c r="F29" s="27">
        <v>135</v>
      </c>
      <c r="G29" s="27">
        <f t="shared" si="1"/>
        <v>1609</v>
      </c>
      <c r="H29" s="28" t="s">
        <v>10</v>
      </c>
    </row>
    <row r="30" spans="1:8">
      <c r="A30" s="26">
        <v>42709</v>
      </c>
      <c r="B30" s="28" t="s">
        <v>9</v>
      </c>
      <c r="C30" s="27">
        <v>73</v>
      </c>
      <c r="D30" s="27">
        <v>13</v>
      </c>
      <c r="E30" s="28" t="s">
        <v>259</v>
      </c>
      <c r="F30" s="27">
        <v>125</v>
      </c>
      <c r="G30" s="27">
        <f t="shared" si="1"/>
        <v>1734</v>
      </c>
      <c r="H30" s="28" t="s">
        <v>10</v>
      </c>
    </row>
    <row r="31" spans="1:8">
      <c r="A31" s="26">
        <v>42709</v>
      </c>
      <c r="B31" s="28" t="s">
        <v>9</v>
      </c>
      <c r="C31" s="27">
        <v>73</v>
      </c>
      <c r="D31" s="27">
        <v>14</v>
      </c>
      <c r="E31" s="28" t="s">
        <v>260</v>
      </c>
      <c r="F31" s="27">
        <v>135</v>
      </c>
      <c r="G31" s="27">
        <f t="shared" si="1"/>
        <v>1869</v>
      </c>
      <c r="H31" s="28" t="s">
        <v>10</v>
      </c>
    </row>
    <row r="32" spans="1:8">
      <c r="A32" s="26">
        <v>42709</v>
      </c>
      <c r="B32" s="28" t="s">
        <v>9</v>
      </c>
      <c r="C32" s="27">
        <v>74</v>
      </c>
      <c r="D32" s="27">
        <v>15</v>
      </c>
      <c r="E32" s="28" t="s">
        <v>260</v>
      </c>
      <c r="F32" s="27">
        <v>135</v>
      </c>
      <c r="G32" s="27">
        <f t="shared" si="1"/>
        <v>2004</v>
      </c>
      <c r="H32" s="28" t="s">
        <v>10</v>
      </c>
    </row>
    <row r="33" spans="1:8">
      <c r="A33" s="26">
        <v>42709</v>
      </c>
      <c r="B33" s="28" t="s">
        <v>9</v>
      </c>
      <c r="C33" s="27">
        <v>74</v>
      </c>
      <c r="D33" s="27">
        <v>16</v>
      </c>
      <c r="E33" s="28" t="s">
        <v>24</v>
      </c>
      <c r="F33" s="27">
        <v>135</v>
      </c>
      <c r="G33" s="27">
        <f t="shared" si="1"/>
        <v>2139</v>
      </c>
      <c r="H33" s="28" t="s">
        <v>10</v>
      </c>
    </row>
    <row r="34" spans="1:8">
      <c r="A34" s="2">
        <v>42716</v>
      </c>
      <c r="B34" s="1" t="s">
        <v>9</v>
      </c>
      <c r="C34" s="5">
        <v>74</v>
      </c>
      <c r="D34" s="5">
        <v>1</v>
      </c>
      <c r="E34" s="1" t="s">
        <v>255</v>
      </c>
      <c r="F34" s="5">
        <v>135</v>
      </c>
      <c r="G34" s="5">
        <f>F34</f>
        <v>135</v>
      </c>
      <c r="H34" s="1" t="s">
        <v>10</v>
      </c>
    </row>
    <row r="35" spans="1:8">
      <c r="A35" s="2">
        <v>42716</v>
      </c>
      <c r="B35" s="1" t="s">
        <v>9</v>
      </c>
      <c r="C35" s="5">
        <v>74</v>
      </c>
      <c r="D35" s="5">
        <v>2</v>
      </c>
      <c r="E35" s="1" t="s">
        <v>108</v>
      </c>
      <c r="F35" s="5">
        <v>135</v>
      </c>
      <c r="G35" s="5">
        <f>F35+G34</f>
        <v>270</v>
      </c>
      <c r="H35" s="1" t="s">
        <v>10</v>
      </c>
    </row>
    <row r="36" spans="1:8">
      <c r="A36" s="2">
        <v>42716</v>
      </c>
      <c r="B36" s="1" t="s">
        <v>9</v>
      </c>
      <c r="C36" s="5">
        <v>74</v>
      </c>
      <c r="D36" s="5">
        <v>3</v>
      </c>
      <c r="E36" s="1" t="s">
        <v>16</v>
      </c>
      <c r="F36" s="5">
        <v>131</v>
      </c>
      <c r="G36" s="5">
        <f t="shared" ref="G36:G49" si="2">F36+G35</f>
        <v>401</v>
      </c>
      <c r="H36" s="1" t="s">
        <v>10</v>
      </c>
    </row>
    <row r="37" spans="1:8">
      <c r="A37" s="2">
        <v>42716</v>
      </c>
      <c r="B37" s="1" t="s">
        <v>9</v>
      </c>
      <c r="C37" s="5">
        <v>74</v>
      </c>
      <c r="D37" s="5">
        <v>4</v>
      </c>
      <c r="E37" s="1" t="s">
        <v>259</v>
      </c>
      <c r="F37" s="5">
        <v>125</v>
      </c>
      <c r="G37" s="5">
        <f t="shared" si="2"/>
        <v>526</v>
      </c>
      <c r="H37" s="1" t="s">
        <v>10</v>
      </c>
    </row>
    <row r="38" spans="1:8">
      <c r="A38" s="2">
        <v>42716</v>
      </c>
      <c r="B38" s="1" t="s">
        <v>9</v>
      </c>
      <c r="C38" s="5">
        <v>74</v>
      </c>
      <c r="D38" s="5">
        <v>5</v>
      </c>
      <c r="E38" s="1" t="s">
        <v>278</v>
      </c>
      <c r="F38" s="5">
        <v>135</v>
      </c>
      <c r="G38" s="5">
        <f t="shared" si="2"/>
        <v>661</v>
      </c>
      <c r="H38" s="1" t="s">
        <v>10</v>
      </c>
    </row>
    <row r="39" spans="1:8">
      <c r="A39" s="2">
        <v>42716</v>
      </c>
      <c r="B39" s="1" t="s">
        <v>9</v>
      </c>
      <c r="C39" s="5">
        <v>74</v>
      </c>
      <c r="D39" s="5">
        <v>6</v>
      </c>
      <c r="E39" s="1" t="s">
        <v>257</v>
      </c>
      <c r="F39" s="5">
        <v>135</v>
      </c>
      <c r="G39" s="5">
        <f t="shared" si="2"/>
        <v>796</v>
      </c>
      <c r="H39" s="1" t="s">
        <v>10</v>
      </c>
    </row>
    <row r="40" spans="1:8">
      <c r="A40" s="2">
        <v>42716</v>
      </c>
      <c r="B40" s="1" t="s">
        <v>9</v>
      </c>
      <c r="C40" s="5">
        <v>74</v>
      </c>
      <c r="D40" s="5">
        <v>7</v>
      </c>
      <c r="E40" s="1" t="s">
        <v>16</v>
      </c>
      <c r="F40" s="5">
        <v>133</v>
      </c>
      <c r="G40" s="5">
        <f t="shared" si="2"/>
        <v>929</v>
      </c>
      <c r="H40" s="1" t="s">
        <v>10</v>
      </c>
    </row>
    <row r="41" spans="1:8">
      <c r="A41" s="2">
        <v>42716</v>
      </c>
      <c r="B41" s="1" t="s">
        <v>9</v>
      </c>
      <c r="C41" s="5">
        <v>74</v>
      </c>
      <c r="D41" s="5">
        <v>8</v>
      </c>
      <c r="E41" s="1" t="s">
        <v>101</v>
      </c>
      <c r="F41" s="5">
        <v>135</v>
      </c>
      <c r="G41" s="5">
        <f t="shared" si="2"/>
        <v>1064</v>
      </c>
      <c r="H41" s="1" t="s">
        <v>10</v>
      </c>
    </row>
    <row r="42" spans="1:8">
      <c r="A42" s="2">
        <v>42716</v>
      </c>
      <c r="B42" s="1" t="s">
        <v>9</v>
      </c>
      <c r="C42" s="5">
        <v>74</v>
      </c>
      <c r="D42" s="5">
        <v>9</v>
      </c>
      <c r="E42" s="1" t="s">
        <v>279</v>
      </c>
      <c r="F42" s="5">
        <v>135</v>
      </c>
      <c r="G42" s="5">
        <f t="shared" si="2"/>
        <v>1199</v>
      </c>
      <c r="H42" s="1" t="s">
        <v>10</v>
      </c>
    </row>
    <row r="43" spans="1:8">
      <c r="A43" s="2">
        <v>42716</v>
      </c>
      <c r="B43" s="1" t="s">
        <v>9</v>
      </c>
      <c r="C43" s="5">
        <v>74</v>
      </c>
      <c r="D43" s="5">
        <v>10</v>
      </c>
      <c r="E43" s="1" t="s">
        <v>280</v>
      </c>
      <c r="F43" s="5">
        <v>135</v>
      </c>
      <c r="G43" s="5">
        <f t="shared" si="2"/>
        <v>1334</v>
      </c>
      <c r="H43" s="1" t="s">
        <v>10</v>
      </c>
    </row>
    <row r="44" spans="1:8">
      <c r="A44" s="2">
        <v>42716</v>
      </c>
      <c r="B44" s="1" t="s">
        <v>9</v>
      </c>
      <c r="C44" s="5">
        <v>74</v>
      </c>
      <c r="D44" s="5">
        <v>11</v>
      </c>
      <c r="E44" s="1" t="s">
        <v>259</v>
      </c>
      <c r="F44" s="5">
        <v>125</v>
      </c>
      <c r="G44" s="5">
        <f t="shared" si="2"/>
        <v>1459</v>
      </c>
      <c r="H44" s="1" t="s">
        <v>10</v>
      </c>
    </row>
    <row r="45" spans="1:8">
      <c r="A45" s="2">
        <v>42716</v>
      </c>
      <c r="B45" s="1" t="s">
        <v>9</v>
      </c>
      <c r="C45" s="5">
        <v>74</v>
      </c>
      <c r="D45" s="5">
        <v>12</v>
      </c>
      <c r="E45" s="1" t="s">
        <v>259</v>
      </c>
      <c r="F45" s="5">
        <v>125</v>
      </c>
      <c r="G45" s="5">
        <f t="shared" si="2"/>
        <v>1584</v>
      </c>
      <c r="H45" s="1" t="s">
        <v>10</v>
      </c>
    </row>
    <row r="46" spans="1:8">
      <c r="A46" s="2">
        <v>42716</v>
      </c>
      <c r="B46" s="1" t="s">
        <v>9</v>
      </c>
      <c r="C46" s="5">
        <v>74</v>
      </c>
      <c r="D46" s="5">
        <v>13</v>
      </c>
      <c r="E46" s="1" t="s">
        <v>117</v>
      </c>
      <c r="F46" s="5">
        <v>130</v>
      </c>
      <c r="G46" s="5">
        <f t="shared" si="2"/>
        <v>1714</v>
      </c>
      <c r="H46" s="1" t="s">
        <v>10</v>
      </c>
    </row>
    <row r="47" spans="1:8">
      <c r="A47" s="2">
        <v>42716</v>
      </c>
      <c r="B47" s="1" t="s">
        <v>9</v>
      </c>
      <c r="C47" s="5">
        <v>74</v>
      </c>
      <c r="D47" s="5">
        <v>14</v>
      </c>
      <c r="E47" s="1" t="s">
        <v>281</v>
      </c>
      <c r="F47" s="5">
        <v>135</v>
      </c>
      <c r="G47" s="5">
        <f t="shared" si="2"/>
        <v>1849</v>
      </c>
      <c r="H47" s="1" t="s">
        <v>10</v>
      </c>
    </row>
    <row r="48" spans="1:8">
      <c r="A48" s="2">
        <v>42716</v>
      </c>
      <c r="B48" s="1" t="s">
        <v>9</v>
      </c>
      <c r="C48" s="5">
        <v>74</v>
      </c>
      <c r="D48" s="5">
        <v>15</v>
      </c>
      <c r="E48" s="1" t="s">
        <v>16</v>
      </c>
      <c r="F48" s="5">
        <v>135</v>
      </c>
      <c r="G48" s="5">
        <f t="shared" si="2"/>
        <v>1984</v>
      </c>
      <c r="H48" s="1" t="s">
        <v>10</v>
      </c>
    </row>
    <row r="49" spans="1:8">
      <c r="A49" s="2">
        <v>42716</v>
      </c>
      <c r="B49" s="1" t="s">
        <v>9</v>
      </c>
      <c r="C49" s="5">
        <v>74</v>
      </c>
      <c r="D49" s="5">
        <v>16</v>
      </c>
      <c r="E49" s="1" t="s">
        <v>11</v>
      </c>
      <c r="F49" s="5">
        <v>135</v>
      </c>
      <c r="G49" s="5">
        <f t="shared" si="2"/>
        <v>2119</v>
      </c>
      <c r="H49" s="1" t="s">
        <v>10</v>
      </c>
    </row>
    <row r="50" spans="1:8">
      <c r="A50" s="26">
        <v>42737</v>
      </c>
      <c r="B50" s="28" t="s">
        <v>9</v>
      </c>
      <c r="C50" s="27">
        <v>78</v>
      </c>
      <c r="D50" s="27">
        <v>1</v>
      </c>
      <c r="E50" s="28" t="s">
        <v>332</v>
      </c>
      <c r="F50" s="27">
        <v>135</v>
      </c>
      <c r="G50" s="27">
        <f>F50</f>
        <v>135</v>
      </c>
      <c r="H50" s="28" t="s">
        <v>10</v>
      </c>
    </row>
    <row r="51" spans="1:8">
      <c r="A51" s="26">
        <v>42737</v>
      </c>
      <c r="B51" s="28" t="s">
        <v>9</v>
      </c>
      <c r="C51" s="27">
        <v>78</v>
      </c>
      <c r="D51" s="27">
        <v>2</v>
      </c>
      <c r="E51" s="28" t="s">
        <v>333</v>
      </c>
      <c r="F51" s="27">
        <v>131</v>
      </c>
      <c r="G51" s="27">
        <f t="shared" ref="G51:G65" si="3">F51+G50</f>
        <v>266</v>
      </c>
      <c r="H51" s="28" t="s">
        <v>10</v>
      </c>
    </row>
    <row r="52" spans="1:8">
      <c r="A52" s="26">
        <v>42737</v>
      </c>
      <c r="B52" s="28" t="s">
        <v>9</v>
      </c>
      <c r="C52" s="27">
        <v>78</v>
      </c>
      <c r="D52" s="27">
        <v>3</v>
      </c>
      <c r="E52" s="28" t="s">
        <v>333</v>
      </c>
      <c r="F52" s="27">
        <v>131</v>
      </c>
      <c r="G52" s="27">
        <f t="shared" si="3"/>
        <v>397</v>
      </c>
      <c r="H52" s="28" t="s">
        <v>10</v>
      </c>
    </row>
    <row r="53" spans="1:8">
      <c r="A53" s="26">
        <v>42737</v>
      </c>
      <c r="B53" s="28" t="s">
        <v>9</v>
      </c>
      <c r="C53" s="27">
        <v>78</v>
      </c>
      <c r="D53" s="27">
        <v>4</v>
      </c>
      <c r="E53" s="28" t="s">
        <v>333</v>
      </c>
      <c r="F53" s="27">
        <v>131</v>
      </c>
      <c r="G53" s="27">
        <f t="shared" si="3"/>
        <v>528</v>
      </c>
      <c r="H53" s="28" t="s">
        <v>10</v>
      </c>
    </row>
    <row r="54" spans="1:8">
      <c r="A54" s="26">
        <v>42737</v>
      </c>
      <c r="B54" s="28" t="s">
        <v>9</v>
      </c>
      <c r="C54" s="27">
        <v>78</v>
      </c>
      <c r="D54" s="27">
        <v>5</v>
      </c>
      <c r="E54" s="28" t="s">
        <v>334</v>
      </c>
      <c r="F54" s="27">
        <v>125</v>
      </c>
      <c r="G54" s="27">
        <f t="shared" si="3"/>
        <v>653</v>
      </c>
      <c r="H54" s="28" t="s">
        <v>10</v>
      </c>
    </row>
    <row r="55" spans="1:8">
      <c r="A55" s="26">
        <v>42737</v>
      </c>
      <c r="B55" s="28" t="s">
        <v>9</v>
      </c>
      <c r="C55" s="27">
        <v>78</v>
      </c>
      <c r="D55" s="27">
        <v>6</v>
      </c>
      <c r="E55" s="28" t="s">
        <v>335</v>
      </c>
      <c r="F55" s="27">
        <v>135</v>
      </c>
      <c r="G55" s="27">
        <f t="shared" si="3"/>
        <v>788</v>
      </c>
      <c r="H55" s="28" t="s">
        <v>10</v>
      </c>
    </row>
    <row r="56" spans="1:8">
      <c r="A56" s="26">
        <v>42737</v>
      </c>
      <c r="B56" s="28" t="s">
        <v>9</v>
      </c>
      <c r="C56" s="27">
        <v>78</v>
      </c>
      <c r="D56" s="27">
        <v>7</v>
      </c>
      <c r="E56" s="28" t="s">
        <v>335</v>
      </c>
      <c r="F56" s="27">
        <v>133</v>
      </c>
      <c r="G56" s="27">
        <f t="shared" si="3"/>
        <v>921</v>
      </c>
      <c r="H56" s="28" t="s">
        <v>10</v>
      </c>
    </row>
    <row r="57" spans="1:8">
      <c r="A57" s="26">
        <v>42737</v>
      </c>
      <c r="B57" s="28" t="s">
        <v>9</v>
      </c>
      <c r="C57" s="27">
        <v>78</v>
      </c>
      <c r="D57" s="27">
        <v>8</v>
      </c>
      <c r="E57" s="28" t="s">
        <v>336</v>
      </c>
      <c r="F57" s="27">
        <v>129</v>
      </c>
      <c r="G57" s="27">
        <f t="shared" si="3"/>
        <v>1050</v>
      </c>
      <c r="H57" s="28" t="s">
        <v>10</v>
      </c>
    </row>
    <row r="58" spans="1:8">
      <c r="A58" s="26">
        <v>42737</v>
      </c>
      <c r="B58" s="28" t="s">
        <v>9</v>
      </c>
      <c r="C58" s="27">
        <v>78</v>
      </c>
      <c r="D58" s="27">
        <v>9</v>
      </c>
      <c r="E58" s="28" t="s">
        <v>337</v>
      </c>
      <c r="F58" s="27">
        <v>135</v>
      </c>
      <c r="G58" s="27">
        <f t="shared" si="3"/>
        <v>1185</v>
      </c>
      <c r="H58" s="28" t="s">
        <v>10</v>
      </c>
    </row>
    <row r="59" spans="1:8">
      <c r="A59" s="26">
        <v>42737</v>
      </c>
      <c r="B59" s="28" t="s">
        <v>9</v>
      </c>
      <c r="C59" s="27">
        <v>78</v>
      </c>
      <c r="D59" s="27">
        <v>10</v>
      </c>
      <c r="E59" s="28" t="s">
        <v>334</v>
      </c>
      <c r="F59" s="27">
        <v>125</v>
      </c>
      <c r="G59" s="27">
        <f t="shared" si="3"/>
        <v>1310</v>
      </c>
      <c r="H59" s="28" t="s">
        <v>10</v>
      </c>
    </row>
    <row r="60" spans="1:8">
      <c r="A60" s="26">
        <v>42737</v>
      </c>
      <c r="B60" s="28" t="s">
        <v>9</v>
      </c>
      <c r="C60" s="27">
        <v>78</v>
      </c>
      <c r="D60" s="27">
        <v>11</v>
      </c>
      <c r="E60" s="28" t="s">
        <v>338</v>
      </c>
      <c r="F60" s="27">
        <v>128</v>
      </c>
      <c r="G60" s="27">
        <f t="shared" si="3"/>
        <v>1438</v>
      </c>
      <c r="H60" s="28" t="s">
        <v>10</v>
      </c>
    </row>
    <row r="61" spans="1:8">
      <c r="A61" s="26">
        <v>42737</v>
      </c>
      <c r="B61" s="28" t="s">
        <v>9</v>
      </c>
      <c r="C61" s="27">
        <v>78</v>
      </c>
      <c r="D61" s="27">
        <v>12</v>
      </c>
      <c r="E61" s="28" t="s">
        <v>339</v>
      </c>
      <c r="F61" s="27">
        <v>131</v>
      </c>
      <c r="G61" s="27">
        <f t="shared" si="3"/>
        <v>1569</v>
      </c>
      <c r="H61" s="28" t="s">
        <v>10</v>
      </c>
    </row>
    <row r="62" spans="1:8">
      <c r="A62" s="26">
        <v>42737</v>
      </c>
      <c r="B62" s="28" t="s">
        <v>9</v>
      </c>
      <c r="C62" s="27">
        <v>78</v>
      </c>
      <c r="D62" s="27">
        <v>13</v>
      </c>
      <c r="E62" s="28" t="s">
        <v>340</v>
      </c>
      <c r="F62" s="27">
        <v>130</v>
      </c>
      <c r="G62" s="27">
        <f t="shared" si="3"/>
        <v>1699</v>
      </c>
      <c r="H62" s="28" t="s">
        <v>10</v>
      </c>
    </row>
    <row r="63" spans="1:8">
      <c r="A63" s="26">
        <v>42737</v>
      </c>
      <c r="B63" s="28" t="s">
        <v>9</v>
      </c>
      <c r="C63" s="27">
        <v>78</v>
      </c>
      <c r="D63" s="27">
        <v>14</v>
      </c>
      <c r="E63" s="28" t="s">
        <v>333</v>
      </c>
      <c r="F63" s="27">
        <v>131</v>
      </c>
      <c r="G63" s="27">
        <f t="shared" si="3"/>
        <v>1830</v>
      </c>
      <c r="H63" s="28" t="s">
        <v>10</v>
      </c>
    </row>
    <row r="64" spans="1:8">
      <c r="A64" s="26">
        <v>42737</v>
      </c>
      <c r="B64" s="28" t="s">
        <v>9</v>
      </c>
      <c r="C64" s="27">
        <v>78</v>
      </c>
      <c r="D64" s="27">
        <v>15</v>
      </c>
      <c r="E64" s="28" t="s">
        <v>336</v>
      </c>
      <c r="F64" s="27">
        <v>131</v>
      </c>
      <c r="G64" s="27">
        <f t="shared" si="3"/>
        <v>1961</v>
      </c>
      <c r="H64" s="28" t="s">
        <v>10</v>
      </c>
    </row>
    <row r="65" spans="1:8">
      <c r="A65" s="26">
        <v>42737</v>
      </c>
      <c r="B65" s="28" t="s">
        <v>9</v>
      </c>
      <c r="C65" s="27">
        <v>78</v>
      </c>
      <c r="D65" s="27">
        <v>16</v>
      </c>
      <c r="E65" s="28" t="s">
        <v>341</v>
      </c>
      <c r="F65" s="27">
        <v>135</v>
      </c>
      <c r="G65" s="27">
        <f t="shared" si="3"/>
        <v>2096</v>
      </c>
      <c r="H65" s="28" t="s">
        <v>10</v>
      </c>
    </row>
  </sheetData>
  <phoneticPr fontId="2" type="noConversion"/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5" sqref="F35"/>
    </sheetView>
  </sheetViews>
  <sheetFormatPr defaultRowHeight="15.7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团对记录</vt:lpstr>
      <vt:lpstr>舟賽記錄</vt:lpstr>
      <vt:lpstr>排行榜</vt:lpstr>
      <vt:lpstr>任务</vt:lpstr>
      <vt:lpstr>查表</vt:lpstr>
      <vt:lpstr>联盟记录</vt:lpstr>
      <vt:lpstr>大拿记录</vt:lpstr>
      <vt:lpstr>个人记录-Andrew</vt:lpstr>
      <vt:lpstr>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Andrew Wang</dc:creator>
  <cp:lastModifiedBy>user</cp:lastModifiedBy>
  <dcterms:created xsi:type="dcterms:W3CDTF">2016-11-28T06:00:26Z</dcterms:created>
  <dcterms:modified xsi:type="dcterms:W3CDTF">2018-01-30T05:18:09Z</dcterms:modified>
</cp:coreProperties>
</file>